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roYdc9qynYNmjpVCmrL7rmfTHCLdQbcqJXgbj8NO1TokE7ifIkS2yegTD/Gvo9/ZBcwSWskze158cHtsfmqmTA==" workbookSaltValue="m/xhn17vQ9vi98zcoaCIoA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İpek YAMAN - Personal View" guid="{AF16ADA2-8E57-4CFA-AC49-FB68095D02C1}" mergeInterval="0" personalView="1" maximized="1" xWindow="-8" yWindow="-8" windowWidth="1936" windowHeight="1056" activeSheetId="1"/>
    <customWorkbookView name="Talha Keleş - Personal View" guid="{33717819-CA90-423F-BB71-986FF25955D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49" i="2"/>
  <c r="S44" i="2"/>
  <c r="S29" i="2"/>
  <c r="S19" i="2"/>
  <c r="S17" i="2"/>
  <c r="S4" i="2"/>
  <c r="S52" i="2" s="1"/>
  <c r="S20" i="2" l="1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B12" i="1" s="1"/>
  <c r="G6" i="1" l="1"/>
  <c r="G11" i="1" s="1"/>
  <c r="B14" i="1"/>
  <c r="D15" i="1"/>
  <c r="D16" i="1"/>
  <c r="D14" i="1"/>
  <c r="D13" i="1"/>
  <c r="D12" i="1"/>
  <c r="B15" i="1"/>
  <c r="B16" i="1"/>
  <c r="B13" i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A706" i="3" l="1"/>
  <c r="A705" i="3"/>
  <c r="A684" i="3"/>
  <c r="A688" i="3"/>
  <c r="A679" i="3"/>
  <c r="A683" i="3"/>
  <c r="A696" i="3"/>
  <c r="A674" i="3"/>
  <c r="A691" i="3"/>
  <c r="A704" i="3"/>
  <c r="A682" i="3"/>
  <c r="A695" i="3"/>
  <c r="A708" i="3"/>
  <c r="A686" i="3"/>
  <c r="A699" i="3"/>
  <c r="A677" i="3"/>
  <c r="A690" i="3"/>
  <c r="A697" i="3"/>
  <c r="A701" i="3"/>
  <c r="A692" i="3"/>
  <c r="A700" i="3"/>
  <c r="A703" i="3"/>
  <c r="A681" i="3"/>
  <c r="A694" i="3"/>
  <c r="A707" i="3"/>
  <c r="A685" i="3"/>
  <c r="A698" i="3"/>
  <c r="A675" i="3"/>
  <c r="A687" i="3"/>
  <c r="A676" i="3"/>
  <c r="A689" i="3"/>
  <c r="A702" i="3"/>
  <c r="A678" i="3"/>
  <c r="A680" i="3"/>
  <c r="A693" i="3"/>
  <c r="A673" i="3"/>
  <c r="A664" i="3"/>
  <c r="A660" i="3"/>
  <c r="A666" i="3"/>
  <c r="A670" i="3"/>
  <c r="A662" i="3"/>
  <c r="A661" i="3"/>
  <c r="A667" i="3"/>
  <c r="A671" i="3"/>
  <c r="A663" i="3"/>
  <c r="A669" i="3"/>
  <c r="A668" i="3"/>
  <c r="A672" i="3"/>
  <c r="A665" i="3"/>
  <c r="A588" i="3"/>
  <c r="A602" i="3"/>
  <c r="A639" i="3"/>
  <c r="A613" i="3"/>
  <c r="A644" i="3"/>
  <c r="A646" i="3"/>
  <c r="A601" i="3"/>
  <c r="A606" i="3"/>
  <c r="A627" i="3"/>
  <c r="A648" i="3"/>
  <c r="A632" i="3"/>
  <c r="A634" i="3"/>
  <c r="A618" i="3"/>
  <c r="H6" i="1"/>
  <c r="H11" i="1" s="1"/>
  <c r="A651" i="3"/>
  <c r="A630" i="3"/>
  <c r="A616" i="3"/>
  <c r="A637" i="3"/>
  <c r="A656" i="3"/>
  <c r="A658" i="3"/>
  <c r="A590" i="3"/>
  <c r="A642" i="3"/>
  <c r="A605" i="3"/>
  <c r="A614" i="3"/>
  <c r="A597" i="3"/>
  <c r="A599" i="3"/>
  <c r="A617" i="3"/>
  <c r="A596" i="3"/>
  <c r="A600" i="3"/>
  <c r="A610" i="3"/>
  <c r="A603" i="3"/>
  <c r="A650" i="3"/>
  <c r="A654" i="3"/>
  <c r="A641" i="3"/>
  <c r="A591" i="3"/>
  <c r="A609" i="3"/>
  <c r="A611" i="3"/>
  <c r="A615" i="3"/>
  <c r="A612" i="3"/>
  <c r="A595" i="3"/>
  <c r="A592" i="3"/>
  <c r="A621" i="3"/>
  <c r="A623" i="3"/>
  <c r="A622" i="3"/>
  <c r="A604" i="3"/>
  <c r="A589" i="3"/>
  <c r="A607" i="3"/>
  <c r="A628" i="3"/>
  <c r="A633" i="3"/>
  <c r="A635" i="3"/>
  <c r="A626" i="3"/>
  <c r="A598" i="3"/>
  <c r="A638" i="3"/>
  <c r="A655" i="3"/>
  <c r="A636" i="3"/>
  <c r="A620" i="3"/>
  <c r="A640" i="3"/>
  <c r="A625" i="3"/>
  <c r="A619" i="3"/>
  <c r="A593" i="3"/>
  <c r="A645" i="3"/>
  <c r="A647" i="3"/>
  <c r="A643" i="3"/>
  <c r="A653" i="3"/>
  <c r="A608" i="3"/>
  <c r="A594" i="3"/>
  <c r="A624" i="3"/>
  <c r="A579" i="3"/>
  <c r="A652" i="3"/>
  <c r="A649" i="3"/>
  <c r="A631" i="3"/>
  <c r="A629" i="3"/>
  <c r="A657" i="3"/>
  <c r="A659" i="3"/>
  <c r="A584" i="3"/>
  <c r="A585" i="3"/>
  <c r="A586" i="3"/>
  <c r="A587" i="3"/>
  <c r="A582" i="3"/>
  <c r="A578" i="3"/>
  <c r="A575" i="3"/>
  <c r="A580" i="3"/>
  <c r="A576" i="3"/>
  <c r="A577" i="3"/>
  <c r="A581" i="3"/>
  <c r="A583" i="3"/>
  <c r="A572" i="3"/>
  <c r="A573" i="3"/>
  <c r="A574" i="3"/>
  <c r="A542" i="3"/>
  <c r="A569" i="3"/>
  <c r="A568" i="3"/>
  <c r="A570" i="3"/>
  <c r="A571" i="3"/>
  <c r="A564" i="3"/>
  <c r="A565" i="3"/>
  <c r="A566" i="3"/>
  <c r="A563" i="3"/>
  <c r="A567" i="3"/>
  <c r="A559" i="3"/>
  <c r="A560" i="3"/>
  <c r="A561" i="3"/>
  <c r="A562" i="3"/>
  <c r="A555" i="3"/>
  <c r="A556" i="3"/>
  <c r="A557" i="3"/>
  <c r="A554" i="3"/>
  <c r="A558" i="3"/>
  <c r="A546" i="3"/>
  <c r="A550" i="3"/>
  <c r="A549" i="3"/>
  <c r="A553" i="3"/>
  <c r="A548" i="3"/>
  <c r="A552" i="3"/>
  <c r="A547" i="3"/>
  <c r="A551" i="3"/>
  <c r="A545" i="3"/>
  <c r="A543" i="3"/>
  <c r="A544" i="3"/>
  <c r="A541" i="3"/>
  <c r="A539" i="3"/>
  <c r="A537" i="3"/>
  <c r="A538" i="3"/>
  <c r="A540" i="3"/>
  <c r="A521" i="3"/>
  <c r="A536" i="3"/>
  <c r="A533" i="3"/>
  <c r="A535" i="3"/>
  <c r="A534" i="3"/>
  <c r="A529" i="3"/>
  <c r="A532" i="3"/>
  <c r="A531" i="3"/>
  <c r="A530" i="3"/>
  <c r="A527" i="3"/>
  <c r="A525" i="3"/>
  <c r="A524" i="3"/>
  <c r="A526" i="3"/>
  <c r="A528" i="3"/>
  <c r="A520" i="3"/>
  <c r="A523" i="3"/>
  <c r="A522" i="3"/>
  <c r="A517" i="3"/>
  <c r="A511" i="3"/>
  <c r="A518" i="3"/>
  <c r="A515" i="3"/>
  <c r="A516" i="3"/>
  <c r="A512" i="3"/>
  <c r="A519" i="3"/>
  <c r="A514" i="3"/>
  <c r="A513" i="3"/>
  <c r="A508" i="3"/>
  <c r="A504" i="3"/>
  <c r="A507" i="3"/>
  <c r="A505" i="3"/>
  <c r="A510" i="3"/>
  <c r="A502" i="3"/>
  <c r="A509" i="3"/>
  <c r="A503" i="3"/>
  <c r="A506" i="3"/>
  <c r="A493" i="3"/>
  <c r="A498" i="3"/>
  <c r="A501" i="3"/>
  <c r="A500" i="3"/>
  <c r="A499" i="3"/>
  <c r="A494" i="3"/>
  <c r="A496" i="3"/>
  <c r="A491" i="3"/>
  <c r="A497" i="3"/>
  <c r="A495" i="3"/>
  <c r="I6" i="1"/>
  <c r="I11" i="1" s="1"/>
  <c r="A489" i="3"/>
  <c r="A490" i="3"/>
  <c r="A492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K15" i="1" s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I13" i="1" l="1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A484" i="3" l="1"/>
  <c r="A480" i="3"/>
  <c r="A487" i="3"/>
  <c r="A481" i="3"/>
  <c r="A477" i="3"/>
  <c r="A485" i="3"/>
  <c r="A478" i="3"/>
  <c r="A486" i="3"/>
  <c r="A483" i="3"/>
  <c r="A482" i="3"/>
  <c r="A479" i="3"/>
  <c r="A488" i="3"/>
  <c r="N424" i="3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O16" i="1" l="1"/>
  <c r="O15" i="1"/>
  <c r="O12" i="1"/>
  <c r="O14" i="1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A459" i="3" l="1"/>
  <c r="O13" i="1"/>
  <c r="O18" i="1" s="1"/>
  <c r="A468" i="3"/>
  <c r="A475" i="3"/>
  <c r="A469" i="3"/>
  <c r="A471" i="3"/>
  <c r="A473" i="3"/>
  <c r="A476" i="3"/>
  <c r="A470" i="3"/>
  <c r="A472" i="3"/>
  <c r="A474" i="3"/>
  <c r="A466" i="3"/>
  <c r="A465" i="3"/>
  <c r="A463" i="3"/>
  <c r="A464" i="3"/>
  <c r="A467" i="3"/>
  <c r="A462" i="3"/>
  <c r="A460" i="3"/>
  <c r="A461" i="3"/>
  <c r="D432" i="3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H14" i="1" l="1"/>
  <c r="M15" i="1"/>
  <c r="M16" i="1"/>
  <c r="M14" i="1"/>
  <c r="M12" i="1"/>
  <c r="M13" i="1"/>
  <c r="S12" i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M18" i="1"/>
  <c r="U13" i="1"/>
  <c r="U12" i="1"/>
  <c r="G12" i="1"/>
  <c r="T18" i="1"/>
  <c r="U8" i="1"/>
  <c r="E12" i="1"/>
  <c r="S18" i="1"/>
  <c r="R18" i="1" l="1"/>
  <c r="L12" i="1"/>
  <c r="I12" i="1"/>
  <c r="F12" i="1"/>
  <c r="N12" i="1"/>
  <c r="H12" i="1"/>
  <c r="J12" i="1"/>
  <c r="K12" i="1"/>
  <c r="A458" i="3"/>
  <c r="A454" i="3"/>
  <c r="A450" i="3"/>
  <c r="A446" i="3"/>
  <c r="A442" i="3"/>
  <c r="A438" i="3"/>
  <c r="A434" i="3"/>
  <c r="A456" i="3"/>
  <c r="A448" i="3"/>
  <c r="A440" i="3"/>
  <c r="A453" i="3"/>
  <c r="A445" i="3"/>
  <c r="A437" i="3"/>
  <c r="A455" i="3"/>
  <c r="A451" i="3"/>
  <c r="A447" i="3"/>
  <c r="A443" i="3"/>
  <c r="A439" i="3"/>
  <c r="A435" i="3"/>
  <c r="A452" i="3"/>
  <c r="A444" i="3"/>
  <c r="A436" i="3"/>
  <c r="A457" i="3"/>
  <c r="A449" i="3"/>
  <c r="A441" i="3"/>
  <c r="A433" i="3"/>
  <c r="A431" i="3"/>
  <c r="A432" i="3"/>
  <c r="E15" i="1"/>
  <c r="F15" i="1"/>
  <c r="H15" i="1"/>
  <c r="G15" i="1"/>
  <c r="I15" i="1"/>
  <c r="N15" i="1"/>
  <c r="J15" i="1"/>
  <c r="L15" i="1"/>
  <c r="H13" i="1"/>
  <c r="N13" i="1"/>
  <c r="J13" i="1"/>
  <c r="E13" i="1"/>
  <c r="L13" i="1"/>
  <c r="K13" i="1"/>
  <c r="F13" i="1"/>
  <c r="G13" i="1"/>
  <c r="A12" i="3"/>
  <c r="A137" i="3"/>
  <c r="A265" i="3"/>
  <c r="A390" i="3"/>
  <c r="A76" i="3"/>
  <c r="A204" i="3"/>
  <c r="A332" i="3"/>
  <c r="A34" i="3"/>
  <c r="A167" i="3"/>
  <c r="A295" i="3"/>
  <c r="A5" i="3"/>
  <c r="A130" i="3"/>
  <c r="A258" i="3"/>
  <c r="A383" i="3"/>
  <c r="A61" i="3"/>
  <c r="A189" i="3"/>
  <c r="A317" i="3"/>
  <c r="A128" i="3"/>
  <c r="A20" i="3"/>
  <c r="A145" i="3"/>
  <c r="A273" i="3"/>
  <c r="A398" i="3"/>
  <c r="A84" i="3"/>
  <c r="A212" i="3"/>
  <c r="A340" i="3"/>
  <c r="A10" i="3"/>
  <c r="A143" i="3"/>
  <c r="A271" i="3"/>
  <c r="A404" i="3"/>
  <c r="A106" i="3"/>
  <c r="A234" i="3"/>
  <c r="A362" i="3"/>
  <c r="A8" i="3"/>
  <c r="A133" i="3"/>
  <c r="A261" i="3"/>
  <c r="A394" i="3"/>
  <c r="A104" i="3"/>
  <c r="A28" i="3"/>
  <c r="A153" i="3"/>
  <c r="A281" i="3"/>
  <c r="A406" i="3"/>
  <c r="A92" i="3"/>
  <c r="A220" i="3"/>
  <c r="A348" i="3"/>
  <c r="A50" i="3"/>
  <c r="A183" i="3"/>
  <c r="A311" i="3"/>
  <c r="A21" i="3"/>
  <c r="A146" i="3"/>
  <c r="A274" i="3"/>
  <c r="A399" i="3"/>
  <c r="A48" i="3"/>
  <c r="A97" i="3"/>
  <c r="A225" i="3"/>
  <c r="A353" i="3"/>
  <c r="A39" i="3"/>
  <c r="A164" i="3"/>
  <c r="A292" i="3"/>
  <c r="A417" i="3"/>
  <c r="A127" i="3"/>
  <c r="A255" i="3"/>
  <c r="A388" i="3"/>
  <c r="A90" i="3"/>
  <c r="A218" i="3"/>
  <c r="A346" i="3"/>
  <c r="A24" i="3"/>
  <c r="A149" i="3"/>
  <c r="A277" i="3"/>
  <c r="A395" i="3"/>
  <c r="A262" i="3"/>
  <c r="A134" i="3"/>
  <c r="A424" i="3"/>
  <c r="A299" i="3"/>
  <c r="A171" i="3"/>
  <c r="A46" i="3"/>
  <c r="A365" i="3"/>
  <c r="A240" i="3"/>
  <c r="A410" i="3"/>
  <c r="A302" i="3"/>
  <c r="A78" i="3"/>
  <c r="A243" i="3"/>
  <c r="A373" i="3"/>
  <c r="A44" i="3"/>
  <c r="A169" i="3"/>
  <c r="A297" i="3"/>
  <c r="A422" i="3"/>
  <c r="A108" i="3"/>
  <c r="A236" i="3"/>
  <c r="A364" i="3"/>
  <c r="A71" i="3"/>
  <c r="A199" i="3"/>
  <c r="A327" i="3"/>
  <c r="A37" i="3"/>
  <c r="A162" i="3"/>
  <c r="A290" i="3"/>
  <c r="A415" i="3"/>
  <c r="A93" i="3"/>
  <c r="A221" i="3"/>
  <c r="A349" i="3"/>
  <c r="A27" i="3"/>
  <c r="A160" i="3"/>
  <c r="A52" i="3"/>
  <c r="A177" i="3"/>
  <c r="A305" i="3"/>
  <c r="A116" i="3"/>
  <c r="A244" i="3"/>
  <c r="A369" i="3"/>
  <c r="A42" i="3"/>
  <c r="A175" i="3"/>
  <c r="A303" i="3"/>
  <c r="A13" i="3"/>
  <c r="A138" i="3"/>
  <c r="A266" i="3"/>
  <c r="A391" i="3"/>
  <c r="A40" i="3"/>
  <c r="A165" i="3"/>
  <c r="A293" i="3"/>
  <c r="A73" i="3"/>
  <c r="A201" i="3"/>
  <c r="A329" i="3"/>
  <c r="A15" i="3"/>
  <c r="A140" i="3"/>
  <c r="A268" i="3"/>
  <c r="A393" i="3"/>
  <c r="A103" i="3"/>
  <c r="A231" i="3"/>
  <c r="A359" i="3"/>
  <c r="A66" i="3"/>
  <c r="A194" i="3"/>
  <c r="A322" i="3"/>
  <c r="A429" i="3"/>
  <c r="A125" i="3"/>
  <c r="A253" i="3"/>
  <c r="A386" i="3"/>
  <c r="A64" i="3"/>
  <c r="A192" i="3"/>
  <c r="A81" i="3"/>
  <c r="A209" i="3"/>
  <c r="A337" i="3"/>
  <c r="A23" i="3"/>
  <c r="A148" i="3"/>
  <c r="A276" i="3"/>
  <c r="A401" i="3"/>
  <c r="A79" i="3"/>
  <c r="A207" i="3"/>
  <c r="A335" i="3"/>
  <c r="A45" i="3"/>
  <c r="A170" i="3"/>
  <c r="A298" i="3"/>
  <c r="A430" i="3"/>
  <c r="A69" i="3"/>
  <c r="A197" i="3"/>
  <c r="A325" i="3"/>
  <c r="A35" i="3"/>
  <c r="A168" i="3"/>
  <c r="A89" i="3"/>
  <c r="A217" i="3"/>
  <c r="A345" i="3"/>
  <c r="A31" i="3"/>
  <c r="A156" i="3"/>
  <c r="A284" i="3"/>
  <c r="A409" i="3"/>
  <c r="A119" i="3"/>
  <c r="A247" i="3"/>
  <c r="A380" i="3"/>
  <c r="A82" i="3"/>
  <c r="A210" i="3"/>
  <c r="A338" i="3"/>
  <c r="A105" i="3"/>
  <c r="A233" i="3"/>
  <c r="A361" i="3"/>
  <c r="A47" i="3"/>
  <c r="A172" i="3"/>
  <c r="A300" i="3"/>
  <c r="A425" i="3"/>
  <c r="A135" i="3"/>
  <c r="A263" i="3"/>
  <c r="A396" i="3"/>
  <c r="A98" i="3"/>
  <c r="A226" i="3"/>
  <c r="A354" i="3"/>
  <c r="A32" i="3"/>
  <c r="A157" i="3"/>
  <c r="A285" i="3"/>
  <c r="A418" i="3"/>
  <c r="A96" i="3"/>
  <c r="A224" i="3"/>
  <c r="A113" i="3"/>
  <c r="A241" i="3"/>
  <c r="A366" i="3"/>
  <c r="A55" i="3"/>
  <c r="A180" i="3"/>
  <c r="A308" i="3"/>
  <c r="A111" i="3"/>
  <c r="A239" i="3"/>
  <c r="A372" i="3"/>
  <c r="A74" i="3"/>
  <c r="A202" i="3"/>
  <c r="A330" i="3"/>
  <c r="A426" i="3"/>
  <c r="A101" i="3"/>
  <c r="A229" i="3"/>
  <c r="A357" i="3"/>
  <c r="A72" i="3"/>
  <c r="A200" i="3"/>
  <c r="A121" i="3"/>
  <c r="A249" i="3"/>
  <c r="A374" i="3"/>
  <c r="A60" i="3"/>
  <c r="A188" i="3"/>
  <c r="A316" i="3"/>
  <c r="A18" i="3"/>
  <c r="A151" i="3"/>
  <c r="A279" i="3"/>
  <c r="A412" i="3"/>
  <c r="A114" i="3"/>
  <c r="A242" i="3"/>
  <c r="A367" i="3"/>
  <c r="A16" i="3"/>
  <c r="A423" i="3"/>
  <c r="A65" i="3"/>
  <c r="A193" i="3"/>
  <c r="A321" i="3"/>
  <c r="A7" i="3"/>
  <c r="A132" i="3"/>
  <c r="A260" i="3"/>
  <c r="A385" i="3"/>
  <c r="A95" i="3"/>
  <c r="A223" i="3"/>
  <c r="A351" i="3"/>
  <c r="A58" i="3"/>
  <c r="A186" i="3"/>
  <c r="A314" i="3"/>
  <c r="A427" i="3"/>
  <c r="A117" i="3"/>
  <c r="A245" i="3"/>
  <c r="A378" i="3"/>
  <c r="A294" i="3"/>
  <c r="A166" i="3"/>
  <c r="A33" i="3"/>
  <c r="A331" i="3"/>
  <c r="A203" i="3"/>
  <c r="A75" i="3"/>
  <c r="A397" i="3"/>
  <c r="A272" i="3"/>
  <c r="A51" i="3"/>
  <c r="A371" i="3"/>
  <c r="A142" i="3"/>
  <c r="A307" i="3"/>
  <c r="A22" i="3"/>
  <c r="A80" i="3"/>
  <c r="A254" i="3"/>
  <c r="A94" i="3"/>
  <c r="A88" i="3"/>
  <c r="A288" i="3"/>
  <c r="A413" i="3"/>
  <c r="A123" i="3"/>
  <c r="A251" i="3"/>
  <c r="A376" i="3"/>
  <c r="A86" i="3"/>
  <c r="A214" i="3"/>
  <c r="A342" i="3"/>
  <c r="A286" i="3"/>
  <c r="A333" i="3"/>
  <c r="A280" i="3"/>
  <c r="A115" i="3"/>
  <c r="A339" i="3"/>
  <c r="A206" i="3"/>
  <c r="A141" i="3"/>
  <c r="A112" i="3"/>
  <c r="A296" i="3"/>
  <c r="A421" i="3"/>
  <c r="A99" i="3"/>
  <c r="A227" i="3"/>
  <c r="A355" i="3"/>
  <c r="A62" i="3"/>
  <c r="A318" i="3"/>
  <c r="A312" i="3"/>
  <c r="A9" i="3"/>
  <c r="A301" i="3"/>
  <c r="A336" i="3"/>
  <c r="A139" i="3"/>
  <c r="A392" i="3"/>
  <c r="A230" i="3"/>
  <c r="A309" i="3"/>
  <c r="A56" i="3"/>
  <c r="A250" i="3"/>
  <c r="A420" i="3"/>
  <c r="A159" i="3"/>
  <c r="A324" i="3"/>
  <c r="A68" i="3"/>
  <c r="A257" i="3"/>
  <c r="A4" i="3"/>
  <c r="A53" i="3"/>
  <c r="A377" i="3"/>
  <c r="A313" i="3"/>
  <c r="G16" i="1"/>
  <c r="J16" i="1"/>
  <c r="L16" i="1"/>
  <c r="E16" i="1"/>
  <c r="K16" i="1"/>
  <c r="N16" i="1"/>
  <c r="H16" i="1"/>
  <c r="I16" i="1"/>
  <c r="F16" i="1"/>
  <c r="A237" i="3"/>
  <c r="A152" i="3"/>
  <c r="A320" i="3"/>
  <c r="A30" i="3"/>
  <c r="A155" i="3"/>
  <c r="A283" i="3"/>
  <c r="A408" i="3"/>
  <c r="A118" i="3"/>
  <c r="A246" i="3"/>
  <c r="A379" i="3"/>
  <c r="A350" i="3"/>
  <c r="A11" i="3"/>
  <c r="A344" i="3"/>
  <c r="A179" i="3"/>
  <c r="A400" i="3"/>
  <c r="A270" i="3"/>
  <c r="A269" i="3"/>
  <c r="A176" i="3"/>
  <c r="A328" i="3"/>
  <c r="A6" i="3"/>
  <c r="A131" i="3"/>
  <c r="A259" i="3"/>
  <c r="A384" i="3"/>
  <c r="A126" i="3"/>
  <c r="A387" i="3"/>
  <c r="A83" i="3"/>
  <c r="A174" i="3"/>
  <c r="A120" i="3"/>
  <c r="A235" i="3"/>
  <c r="A70" i="3"/>
  <c r="A326" i="3"/>
  <c r="A213" i="3"/>
  <c r="A407" i="3"/>
  <c r="A154" i="3"/>
  <c r="A319" i="3"/>
  <c r="A63" i="3"/>
  <c r="A228" i="3"/>
  <c r="A414" i="3"/>
  <c r="A161" i="3"/>
  <c r="A428" i="3"/>
  <c r="A343" i="3"/>
  <c r="A252" i="3"/>
  <c r="A185" i="3"/>
  <c r="A370" i="3"/>
  <c r="A216" i="3"/>
  <c r="A352" i="3"/>
  <c r="A59" i="3"/>
  <c r="A187" i="3"/>
  <c r="A315" i="3"/>
  <c r="A17" i="3"/>
  <c r="A150" i="3"/>
  <c r="A278" i="3"/>
  <c r="A411" i="3"/>
  <c r="A419" i="3"/>
  <c r="A144" i="3"/>
  <c r="A405" i="3"/>
  <c r="A211" i="3"/>
  <c r="A41" i="3"/>
  <c r="A334" i="3"/>
  <c r="A402" i="3"/>
  <c r="A232" i="3"/>
  <c r="A360" i="3"/>
  <c r="A38" i="3"/>
  <c r="A163" i="3"/>
  <c r="A291" i="3"/>
  <c r="A416" i="3"/>
  <c r="A158" i="3"/>
  <c r="A147" i="3"/>
  <c r="A238" i="3"/>
  <c r="A184" i="3"/>
  <c r="A14" i="3"/>
  <c r="A267" i="3"/>
  <c r="A102" i="3"/>
  <c r="A358" i="3"/>
  <c r="A181" i="3"/>
  <c r="A375" i="3"/>
  <c r="A122" i="3"/>
  <c r="A287" i="3"/>
  <c r="A26" i="3"/>
  <c r="A196" i="3"/>
  <c r="A382" i="3"/>
  <c r="A129" i="3"/>
  <c r="A109" i="3"/>
  <c r="A306" i="3"/>
  <c r="A215" i="3"/>
  <c r="A124" i="3"/>
  <c r="A57" i="3"/>
  <c r="K14" i="1"/>
  <c r="E14" i="1"/>
  <c r="G14" i="1"/>
  <c r="L14" i="1"/>
  <c r="N14" i="1"/>
  <c r="F14" i="1"/>
  <c r="J14" i="1"/>
  <c r="I14" i="1"/>
  <c r="A19" i="3"/>
  <c r="A256" i="3"/>
  <c r="A381" i="3"/>
  <c r="A91" i="3"/>
  <c r="A219" i="3"/>
  <c r="A347" i="3"/>
  <c r="A49" i="3"/>
  <c r="A182" i="3"/>
  <c r="A310" i="3"/>
  <c r="A222" i="3"/>
  <c r="A205" i="3"/>
  <c r="A248" i="3"/>
  <c r="A54" i="3"/>
  <c r="A275" i="3"/>
  <c r="A110" i="3"/>
  <c r="A403" i="3"/>
  <c r="A43" i="3"/>
  <c r="A264" i="3"/>
  <c r="A389" i="3"/>
  <c r="A67" i="3"/>
  <c r="A195" i="3"/>
  <c r="A323" i="3"/>
  <c r="A25" i="3"/>
  <c r="A190" i="3"/>
  <c r="A208" i="3"/>
  <c r="A368" i="3"/>
  <c r="A173" i="3"/>
  <c r="A304" i="3"/>
  <c r="A107" i="3"/>
  <c r="A363" i="3"/>
  <c r="A198" i="3"/>
  <c r="A341" i="3"/>
  <c r="A85" i="3"/>
  <c r="A282" i="3"/>
  <c r="A29" i="3"/>
  <c r="A191" i="3"/>
  <c r="A356" i="3"/>
  <c r="A100" i="3"/>
  <c r="A289" i="3"/>
  <c r="A36" i="3"/>
  <c r="A77" i="3"/>
  <c r="A178" i="3"/>
  <c r="A87" i="3"/>
  <c r="A136" i="3"/>
  <c r="U18" i="1"/>
  <c r="O7" i="1" l="1"/>
  <c r="N7" i="1"/>
  <c r="M7" i="1"/>
  <c r="L18" i="1"/>
  <c r="K18" i="1"/>
  <c r="J18" i="1"/>
  <c r="L7" i="1"/>
  <c r="I7" i="1"/>
  <c r="K7" i="1"/>
  <c r="H7" i="1"/>
  <c r="G7" i="1"/>
  <c r="E7" i="1"/>
  <c r="J7" i="1"/>
  <c r="F7" i="1"/>
  <c r="N18" i="1"/>
  <c r="G18" i="1"/>
  <c r="I18" i="1"/>
  <c r="H18" i="1"/>
  <c r="F18" i="1"/>
  <c r="E18" i="1"/>
</calcChain>
</file>

<file path=xl/sharedStrings.xml><?xml version="1.0" encoding="utf-8"?>
<sst xmlns="http://schemas.openxmlformats.org/spreadsheetml/2006/main" count="2322" uniqueCount="913">
  <si>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</si>
  <si>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</si>
  <si>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</si>
  <si>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</si>
  <si>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</si>
  <si>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</si>
  <si>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</si>
  <si>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</si>
  <si>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</si>
  <si>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</si>
  <si>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</si>
  <si>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</si>
  <si>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</si>
  <si>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</si>
  <si>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</si>
  <si>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</si>
  <si>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</si>
  <si>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</si>
  <si>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</si>
  <si>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</si>
  <si>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</si>
  <si>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</si>
  <si>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</si>
  <si>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</si>
  <si>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</si>
  <si>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</si>
  <si>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</si>
  <si>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</si>
  <si>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</si>
  <si>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</si>
  <si>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</si>
  <si>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</si>
  <si>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</si>
  <si>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</si>
  <si>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</si>
  <si>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</si>
  <si>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</si>
  <si>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</si>
  <si>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</si>
  <si>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</si>
  <si>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</si>
  <si>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</si>
  <si>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</si>
  <si>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</si>
  <si>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</si>
  <si>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</si>
  <si>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</si>
  <si>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</si>
  <si>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</si>
  <si>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</si>
  <si>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</si>
  <si>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</si>
  <si>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</si>
  <si>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</si>
  <si>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</si>
  <si>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</si>
  <si>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</si>
  <si>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</si>
  <si>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</si>
  <si>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</si>
  <si>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</si>
  <si>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</si>
  <si>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</si>
  <si>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</si>
  <si>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</si>
  <si>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</si>
  <si>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</si>
  <si>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</si>
  <si>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</si>
  <si>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</si>
  <si>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</si>
  <si>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</si>
  <si>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</si>
  <si>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</si>
  <si>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</si>
  <si>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</si>
  <si>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</si>
  <si>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</si>
  <si>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</si>
  <si>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</si>
  <si>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</si>
  <si>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</si>
  <si>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</si>
  <si>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</si>
  <si>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</si>
  <si>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</si>
  <si>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</si>
  <si>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</si>
  <si>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</si>
  <si>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</si>
  <si>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</si>
  <si>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</si>
  <si>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</si>
  <si>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</si>
  <si>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</si>
  <si>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</si>
  <si>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</si>
  <si>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</si>
  <si>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</si>
  <si>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</si>
  <si>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</si>
  <si>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</si>
  <si>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</si>
  <si>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</si>
  <si>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</si>
  <si>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</si>
  <si>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</si>
  <si>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</si>
  <si>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</si>
  <si>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</si>
  <si>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</si>
  <si>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</si>
  <si>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</si>
  <si>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</si>
  <si>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</si>
  <si>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</si>
  <si>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</si>
  <si>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</si>
  <si>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</si>
  <si>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</si>
  <si>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</si>
  <si>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</si>
  <si>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</si>
  <si>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</si>
  <si>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</si>
  <si>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</si>
  <si>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</si>
  <si>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</si>
  <si>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</si>
  <si>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</si>
  <si>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</si>
  <si>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</si>
  <si>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</si>
  <si>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</si>
  <si>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</si>
  <si>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</si>
  <si>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</si>
  <si>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</si>
  <si>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</si>
  <si>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</si>
  <si>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</si>
  <si>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</si>
  <si>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</si>
  <si>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</si>
  <si>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</si>
  <si>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</si>
  <si>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</si>
  <si>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</si>
  <si>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</si>
  <si>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</si>
  <si>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</si>
  <si>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</si>
  <si>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</si>
  <si>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</si>
  <si>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</si>
  <si>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</si>
  <si>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</si>
  <si>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</si>
  <si>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</si>
  <si>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</si>
  <si>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</si>
  <si>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</si>
  <si>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</si>
  <si>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</si>
  <si>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</si>
  <si>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</si>
  <si>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</si>
  <si>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</si>
  <si>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</si>
  <si>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</si>
  <si>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</si>
  <si>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</si>
  <si>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</si>
  <si>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</si>
  <si>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</si>
  <si>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</si>
  <si>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</si>
  <si>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</si>
  <si>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</si>
  <si>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</si>
  <si>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</si>
  <si>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</si>
  <si>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</si>
  <si>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</si>
  <si>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</si>
  <si>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</si>
  <si>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</si>
  <si>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</si>
  <si>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</si>
  <si>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</si>
  <si>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</si>
  <si>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</si>
  <si>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</si>
  <si>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</si>
  <si>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</si>
  <si>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</si>
  <si>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</si>
  <si>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</si>
  <si>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</si>
  <si>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</si>
  <si>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</si>
  <si>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</si>
  <si>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</si>
  <si>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</si>
  <si>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</si>
  <si>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</si>
  <si>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</si>
  <si>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</si>
  <si>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</si>
  <si>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</si>
  <si>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</si>
  <si>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</si>
  <si>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</si>
  <si>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</si>
  <si>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</si>
  <si>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</si>
  <si>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</si>
  <si>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</si>
  <si>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</si>
  <si>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</si>
  <si>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</si>
  <si>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</si>
  <si>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</si>
  <si>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</si>
  <si>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</si>
  <si>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</si>
  <si>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</si>
  <si>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</si>
  <si>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</si>
  <si>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</si>
  <si>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</si>
  <si>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</si>
  <si>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</si>
  <si>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</si>
  <si>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</si>
  <si>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</si>
  <si>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</si>
  <si>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</si>
  <si>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</si>
  <si>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</si>
  <si>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</si>
  <si>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</si>
  <si>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</si>
  <si>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</si>
  <si>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</si>
  <si>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</si>
  <si>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</si>
  <si>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</si>
  <si>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</si>
  <si>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</si>
  <si>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</si>
  <si>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</si>
  <si>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</si>
  <si>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</si>
  <si>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</si>
  <si>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</si>
  <si>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</si>
  <si>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</si>
  <si>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</si>
  <si>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</si>
  <si>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</si>
  <si>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</si>
  <si>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</si>
  <si>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</si>
  <si>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</si>
  <si>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</si>
  <si>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</si>
  <si>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</si>
  <si>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</si>
  <si>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</si>
  <si>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</si>
  <si>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</si>
  <si>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</si>
  <si>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</si>
  <si>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</si>
  <si>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</si>
  <si>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</si>
  <si>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</si>
  <si>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</si>
  <si>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</si>
  <si>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</si>
  <si>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</si>
  <si>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</si>
  <si>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</si>
  <si>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</si>
  <si>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</si>
  <si>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</si>
  <si>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</si>
  <si>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</si>
  <si>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</si>
  <si>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</si>
  <si>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</si>
  <si>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</si>
  <si>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</si>
  <si>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</si>
  <si>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</si>
  <si>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</si>
  <si>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</si>
  <si>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</si>
  <si>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</si>
  <si>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</si>
  <si>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</si>
  <si>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</si>
  <si>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</si>
  <si>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</si>
  <si>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</si>
  <si>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</si>
  <si>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</si>
  <si>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</si>
  <si>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</si>
  <si>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</si>
  <si>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</si>
  <si>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</si>
  <si>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</si>
  <si>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</si>
  <si>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</si>
  <si>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</si>
  <si>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</si>
  <si>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</si>
  <si>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</si>
  <si>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</si>
  <si>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</si>
  <si>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</si>
  <si>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</si>
  <si>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</si>
  <si>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</si>
  <si>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</si>
  <si>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</si>
  <si>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</si>
  <si>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</si>
  <si>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</si>
  <si>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</si>
  <si>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</si>
  <si>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</si>
  <si>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</si>
  <si>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</si>
  <si>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</si>
  <si>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</si>
  <si>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</si>
  <si>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</si>
  <si>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</si>
  <si>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</si>
  <si>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</si>
  <si>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</si>
  <si>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</si>
  <si>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</si>
  <si>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</si>
  <si>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</si>
  <si>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</si>
  <si>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</si>
  <si>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</si>
  <si>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</si>
  <si>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</si>
  <si>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</si>
  <si>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</si>
  <si>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</si>
  <si>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</si>
  <si>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</si>
  <si>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</si>
  <si>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</si>
  <si>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</si>
  <si>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</si>
  <si>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</si>
  <si>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</si>
  <si>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</si>
  <si>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</si>
  <si>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</si>
  <si>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</si>
  <si>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</si>
  <si>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</si>
  <si>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</si>
  <si>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</si>
  <si>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</si>
  <si>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</si>
  <si>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</si>
  <si>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</si>
  <si>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</si>
  <si>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</si>
  <si>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</si>
  <si>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</si>
  <si>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</si>
  <si>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</si>
  <si>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</si>
  <si>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</si>
  <si>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</si>
  <si>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</si>
  <si>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</si>
  <si>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</si>
  <si>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</si>
  <si>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</si>
  <si>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</si>
  <si>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</si>
  <si>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</si>
  <si>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</si>
  <si>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</si>
  <si>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</si>
  <si>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</si>
  <si>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</si>
  <si>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</si>
  <si>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</si>
  <si>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</si>
  <si>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</si>
  <si>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</si>
  <si>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</si>
  <si>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</si>
  <si>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</si>
  <si>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</si>
  <si>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</si>
  <si>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</si>
  <si>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</si>
  <si>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</si>
  <si>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</si>
  <si>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</si>
  <si>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</si>
  <si>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</si>
  <si>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</si>
  <si>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</si>
  <si>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</si>
  <si>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</si>
  <si>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</si>
  <si>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</si>
  <si>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</si>
  <si>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</si>
  <si>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</si>
  <si>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</si>
  <si>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</si>
  <si>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</si>
  <si>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</si>
  <si>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</si>
  <si>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</si>
  <si>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</si>
  <si>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</si>
  <si>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</si>
  <si>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</si>
  <si>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</si>
  <si>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</si>
  <si>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</si>
  <si>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</si>
  <si>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</si>
  <si>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</si>
  <si>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</si>
  <si>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</si>
  <si>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</si>
  <si>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</si>
  <si>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</si>
  <si>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</si>
  <si>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</si>
  <si>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</si>
  <si>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</si>
  <si>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</si>
  <si>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</si>
  <si>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</si>
  <si>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</si>
  <si>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</si>
  <si>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</si>
  <si>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</si>
  <si>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</si>
  <si>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</si>
  <si>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</si>
  <si>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</si>
  <si>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</si>
  <si>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</si>
  <si>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</si>
  <si>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</si>
  <si>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</si>
  <si>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</si>
  <si>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</si>
  <si>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</si>
  <si>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</si>
  <si>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</si>
  <si>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</si>
  <si>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</si>
  <si>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</si>
  <si>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</si>
  <si>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</si>
  <si>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</si>
  <si>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</si>
  <si>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</si>
  <si>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</si>
  <si>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</si>
  <si>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</si>
  <si>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</si>
  <si>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</si>
  <si>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</si>
  <si>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</si>
  <si>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</si>
  <si>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</si>
  <si>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</si>
  <si>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</si>
  <si>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</si>
  <si>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</si>
  <si>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</si>
  <si>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</si>
  <si>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</si>
  <si>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</si>
  <si>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</si>
  <si>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</si>
  <si>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</si>
  <si>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</si>
  <si>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</si>
  <si>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</si>
  <si>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</si>
  <si>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</si>
  <si>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</si>
  <si>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</si>
  <si>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</si>
  <si>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</si>
  <si>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</si>
  <si>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</si>
  <si>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</si>
  <si>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</si>
  <si>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</si>
  <si>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</si>
  <si>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</si>
  <si>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</si>
  <si>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</si>
  <si>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</si>
  <si>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</si>
  <si>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</si>
  <si>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</si>
  <si>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</si>
  <si>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</si>
  <si>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</si>
  <si>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</si>
  <si>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</si>
  <si>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</si>
  <si>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</si>
  <si>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</si>
  <si>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</si>
  <si>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</si>
  <si>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</si>
  <si>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</si>
  <si>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</si>
  <si>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</si>
  <si>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</si>
  <si>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</si>
  <si>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</si>
  <si>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</si>
  <si>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</si>
  <si>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</si>
  <si>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</si>
  <si>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</si>
  <si>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</si>
  <si>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</si>
  <si>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</si>
  <si>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</si>
  <si>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</si>
  <si>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</si>
  <si>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</si>
  <si>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</si>
  <si>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</si>
  <si>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</si>
  <si>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</si>
  <si>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</si>
  <si>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</si>
  <si>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</si>
  <si>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</si>
  <si>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</si>
  <si>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</si>
  <si>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</si>
  <si>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</si>
  <si>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</si>
  <si>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</si>
  <si>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</si>
  <si>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</si>
  <si>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</si>
  <si>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</si>
  <si>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</si>
  <si>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</si>
  <si>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</si>
  <si>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</si>
  <si>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</si>
  <si>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</si>
  <si>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</si>
  <si>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</si>
  <si>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</si>
  <si>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</si>
  <si>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</si>
  <si>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</si>
  <si>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</si>
  <si>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</si>
  <si>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</si>
  <si>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</si>
  <si>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</si>
  <si>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</si>
  <si>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</si>
  <si>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</si>
  <si>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</si>
  <si>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</si>
  <si>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</si>
  <si>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</si>
  <si>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</si>
  <si>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</si>
  <si>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</si>
  <si>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</si>
  <si>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</si>
  <si>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</si>
  <si>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</si>
  <si>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</si>
  <si>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</si>
  <si>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</si>
  <si>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</si>
  <si>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</si>
  <si>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</si>
  <si>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</si>
  <si>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</si>
  <si>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</si>
  <si>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</si>
  <si>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</si>
  <si>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</si>
  <si>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</si>
  <si>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</si>
  <si>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</si>
  <si>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</si>
  <si>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</si>
  <si>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</si>
  <si>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</si>
  <si>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</si>
  <si>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</si>
  <si>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</si>
  <si>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</si>
  <si>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</si>
  <si>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</si>
  <si>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</si>
  <si>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</si>
  <si>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</si>
  <si>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</si>
  <si>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</si>
  <si>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</si>
  <si>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</si>
  <si>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</si>
  <si>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</si>
  <si>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</si>
  <si>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</si>
  <si>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</si>
  <si>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</si>
  <si>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</si>
  <si>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</si>
  <si>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</si>
  <si>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</si>
  <si>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</si>
  <si>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</si>
  <si>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</si>
  <si>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</si>
  <si>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</si>
  <si>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</si>
  <si>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</si>
  <si>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</si>
  <si>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</si>
  <si>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</si>
  <si>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</si>
  <si>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</si>
  <si>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</si>
  <si>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</si>
  <si>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</si>
  <si>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</si>
  <si>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</si>
  <si>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</si>
  <si>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</si>
  <si>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</si>
  <si>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</si>
  <si>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</si>
  <si>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</si>
  <si>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</si>
  <si>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</si>
  <si>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</si>
  <si>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</si>
  <si>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</si>
  <si>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</si>
  <si>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</si>
  <si>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</si>
  <si>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</si>
  <si>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</si>
  <si>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</si>
  <si>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</si>
  <si>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</si>
  <si>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</si>
  <si>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</si>
  <si>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</si>
  <si>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</si>
  <si>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</si>
  <si>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</si>
  <si>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</si>
  <si>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</si>
  <si>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</si>
  <si>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</si>
  <si>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</si>
  <si>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</si>
  <si>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</si>
  <si>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</si>
  <si>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</si>
  <si>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</si>
  <si>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</si>
  <si>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</si>
  <si>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</si>
  <si>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</si>
  <si>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</si>
  <si>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</si>
  <si>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</si>
  <si>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</si>
  <si>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</si>
  <si>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</si>
  <si>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</si>
  <si>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</si>
  <si>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</si>
  <si>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</si>
  <si>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</si>
  <si>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</si>
  <si>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</si>
  <si>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</si>
  <si>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</si>
  <si>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</si>
  <si>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</si>
  <si>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</si>
  <si>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</si>
  <si>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</si>
  <si>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</si>
  <si>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</si>
  <si>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</si>
  <si>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</si>
  <si>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</si>
  <si>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</si>
  <si>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</si>
  <si>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</si>
  <si>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</si>
  <si>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</si>
  <si>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</si>
  <si>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</si>
  <si>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</si>
  <si>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</si>
  <si>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</si>
  <si>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</si>
  <si>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</si>
  <si>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</si>
  <si>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</si>
  <si>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</si>
  <si>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</si>
  <si>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</si>
  <si>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</si>
  <si>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</si>
  <si>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</si>
  <si>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</si>
  <si>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</si>
  <si>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</si>
  <si>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</si>
  <si>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</si>
  <si>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</si>
  <si>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</si>
  <si>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</si>
  <si>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</si>
  <si>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</si>
  <si>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</si>
  <si>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</si>
  <si>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</si>
  <si>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</si>
  <si>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</si>
  <si>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</si>
  <si>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</si>
  <si>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</si>
  <si>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</si>
  <si>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</si>
  <si>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</si>
  <si>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</si>
  <si>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</si>
  <si>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</si>
  <si>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</si>
  <si>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</si>
  <si>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</si>
  <si>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</si>
  <si>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</si>
  <si>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</si>
  <si>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</si>
  <si>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</si>
  <si>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</si>
  <si>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</si>
  <si>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</si>
  <si>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</si>
  <si>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</si>
  <si>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</si>
  <si>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</si>
  <si>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</si>
  <si>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</si>
  <si>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</si>
  <si>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</si>
  <si>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</si>
  <si>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</si>
  <si>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</si>
  <si>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</si>
  <si>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</si>
  <si>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</si>
  <si>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</si>
  <si>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</si>
  <si>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</si>
  <si>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</si>
  <si>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</si>
  <si>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</si>
  <si>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</si>
  <si>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</si>
  <si>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</si>
  <si>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</si>
  <si>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</si>
  <si>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</si>
  <si>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</si>
  <si>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</si>
  <si>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</si>
  <si>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</si>
  <si>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Moana 2</t>
  </si>
  <si>
    <t>Rafadan Tayfa: Kapadokya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</si>
  <si>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</si>
  <si>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</si>
  <si>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</si>
  <si>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</si>
  <si>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</si>
  <si>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</si>
  <si>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</si>
  <si>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</si>
  <si>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</si>
  <si>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RAPOR, 2025 YILI HAFTALARI BAZ ALINARAK HAZIRLANMIŞTIR.</t>
  </si>
  <si>
    <t>ŞamPİYONlar</t>
  </si>
  <si>
    <t>Kardeş Takımı 2</t>
  </si>
  <si>
    <t>Kirpi Sonic 3</t>
  </si>
  <si>
    <t>Karantina</t>
  </si>
  <si>
    <t>Kutsal Damacana 5: Zombi</t>
  </si>
  <si>
    <t>Aslan Hürkuş 4: Hürjet Oyunda</t>
  </si>
  <si>
    <t>Tur Rehberi</t>
  </si>
  <si>
    <t>Nosferatu</t>
  </si>
  <si>
    <t>31 Oca.-06 Şub.</t>
  </si>
  <si>
    <t>07 Şub.-13 Şub.</t>
  </si>
  <si>
    <t>14 Şub.-20 Şub.</t>
  </si>
  <si>
    <t>21 Şub.-27 Şub.</t>
  </si>
  <si>
    <t>Aşk Sadece Bir An</t>
  </si>
  <si>
    <t>Dayı: Bir Adamın Hikâyesi 2</t>
  </si>
  <si>
    <t>Kaptan Amerika: Cesur Yeni Dünya</t>
  </si>
  <si>
    <t>Köpek Adam</t>
  </si>
  <si>
    <t>28 Şub.-06 Mar.</t>
  </si>
  <si>
    <t>07-13 Mar.</t>
  </si>
  <si>
    <t>14-20 Mar.</t>
  </si>
  <si>
    <t>21-27 Mar.</t>
  </si>
  <si>
    <t>28 Mar.-03 Nis.</t>
  </si>
  <si>
    <t>Akıllı Tavşan Momo: Büyük Takip</t>
  </si>
  <si>
    <t>Ayakçı</t>
  </si>
  <si>
    <t>Mickey 17</t>
  </si>
  <si>
    <t>Üç Harfliler: Fal</t>
  </si>
  <si>
    <t>Maria</t>
  </si>
  <si>
    <t>Pamuk Prenses</t>
  </si>
  <si>
    <t>Ayı Paddington: Ormanda Macera</t>
  </si>
  <si>
    <t>The Monkey</t>
  </si>
  <si>
    <t>04-10 Nis.</t>
  </si>
  <si>
    <t>11-17 Nis.</t>
  </si>
  <si>
    <t>18-24 Nis.</t>
  </si>
  <si>
    <t>25 Nis.-01 May.</t>
  </si>
  <si>
    <t>Bir Minecraft Filmi</t>
  </si>
  <si>
    <t>Hay Hak: Karagöz Hacivat</t>
  </si>
  <si>
    <t>Şafağa Kadar</t>
  </si>
  <si>
    <t>Amatör</t>
  </si>
  <si>
    <t>Günahkârlar</t>
  </si>
  <si>
    <t>Star Wars: Bölüm 3 - Sith'in İntikamı</t>
  </si>
  <si>
    <t>02-08 May.</t>
  </si>
  <si>
    <t>09-15 May.</t>
  </si>
  <si>
    <t>16-22 May.</t>
  </si>
  <si>
    <t>23-29 May.</t>
  </si>
  <si>
    <t>Son Durak: Kan Bağı</t>
  </si>
  <si>
    <t>Thunderbolts*</t>
  </si>
  <si>
    <t>Köstebekgiller: Ata Tohumu Muhafızları</t>
  </si>
  <si>
    <t>Lilo ve Stiç</t>
  </si>
  <si>
    <t>Mission: Impossible - Son Hesaplaşma</t>
  </si>
  <si>
    <t>Cahim</t>
  </si>
  <si>
    <t>Sonradan Gurme</t>
  </si>
  <si>
    <t>30 May.-05 Haz.</t>
  </si>
  <si>
    <t>06-12 Haz.</t>
  </si>
  <si>
    <t>13-19 Haz.</t>
  </si>
  <si>
    <t>20-26 Haz.</t>
  </si>
  <si>
    <t>27 Haz.-03 Tem.</t>
  </si>
  <si>
    <t>Sihirli Annem: Hepimiz Biriz</t>
  </si>
  <si>
    <t>Siccin 8</t>
  </si>
  <si>
    <t>Ejderhanı Nasıl Eğitirsin</t>
  </si>
  <si>
    <t>Ballerina</t>
  </si>
  <si>
    <t>F1 Filmi</t>
  </si>
  <si>
    <t>28 Yıl Sonra</t>
  </si>
  <si>
    <t>Elio</t>
  </si>
  <si>
    <t>04-10 Tem.</t>
  </si>
  <si>
    <t>11-17 Tem.</t>
  </si>
  <si>
    <t>18-24 Tem.</t>
  </si>
  <si>
    <t>25-31 Tem.</t>
  </si>
  <si>
    <t>Jurassic World: Yeniden Doğuş</t>
  </si>
  <si>
    <t>Superman</t>
  </si>
  <si>
    <t>Şirinler Filmi</t>
  </si>
  <si>
    <t>Fantastik Dörtlü: İlk Adımlar</t>
  </si>
  <si>
    <t>Buz Devri</t>
  </si>
  <si>
    <t>Geçen Yaz Ne Yaptığını Biliyorum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</si>
  <si>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</si>
  <si>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</si>
  <si>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</si>
  <si>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</si>
  <si>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</si>
  <si>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</si>
  <si>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</si>
  <si>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</si>
  <si>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</si>
  <si>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</si>
  <si>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</si>
  <si>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Kaptan Pengu ve Arkadaşları 5</t>
  </si>
  <si>
    <t>Kim Demiş Kötüyüz Diye? 2</t>
  </si>
  <si>
    <t>Silahlar</t>
  </si>
  <si>
    <t>Kadıköy Boğası</t>
  </si>
  <si>
    <t>Kulyas 2: Zikr-i Ayin</t>
  </si>
  <si>
    <t>Korku Seansı 4: Son Ayin</t>
  </si>
  <si>
    <t>Demon Slayer: Kimetsu no Yaiba Sonsuzluk Kalesi</t>
  </si>
  <si>
    <t>Tafiti: Çölde Macera</t>
  </si>
  <si>
    <t>Süper Charlie</t>
  </si>
  <si>
    <t>Oflu Hoca 5</t>
  </si>
  <si>
    <t>Jester 2</t>
  </si>
  <si>
    <t>Büyük, Cesur ve Güzel Bir Yolculuk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</si>
</sst>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tabSelected="1" topLeftCell="C1" zoomScale="85" zoomScaleNormal="85" workbookViewId="0">
      <selection activeCell="J14" sqref="J14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448</v>
      </c>
      <c r="S4" s="113"/>
    </row>
    <row r="5" spans="1:24" ht="16.5" thickTop="1" x14ac:dyDescent="0.25">
      <c r="R5" s="96" t="s">
        <v>688</v>
      </c>
      <c r="S5" s="83">
        <v>2024</v>
      </c>
      <c r="T5" s="83">
        <v>2025</v>
      </c>
      <c r="U5" s="69" t="s">
        <v>566</v>
      </c>
    </row>
    <row r="6" spans="1:24" ht="21.95" customHeight="1" x14ac:dyDescent="0.4">
      <c r="D6" s="37" t="s">
        <v>473</v>
      </c>
      <c r="E6" s="23">
        <v>2025</v>
      </c>
      <c r="F6" s="23">
        <f>+E6-1</f>
        <v>2024</v>
      </c>
      <c r="G6" s="23">
        <f t="shared" ref="G6:O6" si="0">+F6-1</f>
        <v>2023</v>
      </c>
      <c r="H6" s="23">
        <f t="shared" si="0"/>
        <v>2022</v>
      </c>
      <c r="I6" s="23">
        <f t="shared" si="0"/>
        <v>2021</v>
      </c>
      <c r="J6" s="23">
        <f t="shared" si="0"/>
        <v>2020</v>
      </c>
      <c r="K6" s="23">
        <f t="shared" si="0"/>
        <v>2019</v>
      </c>
      <c r="L6" s="23">
        <f t="shared" si="0"/>
        <v>2018</v>
      </c>
      <c r="M6" s="23">
        <f t="shared" si="0"/>
        <v>2017</v>
      </c>
      <c r="N6" s="23">
        <f t="shared" si="0"/>
        <v>2016</v>
      </c>
      <c r="O6" s="23">
        <f t="shared" si="0"/>
        <v>2015</v>
      </c>
      <c r="R6" t="s">
        <v>482</v>
      </c>
      <c r="S6" s="84">
        <f>+SUMIF(Data!$B$3:$B$9602,$S$5&amp;R6,Data!$K$3:$K$9602)</f>
        <v>6279336</v>
      </c>
      <c r="T6" s="84">
        <f>+SUMIF(Data!$B$3:$B$9602,$T$5&amp;R6,Data!$K$3:$K$9602)</f>
        <v>4716293</v>
      </c>
      <c r="U6" s="98">
        <f t="shared" ref="U6:U7" si="1">+IF(T6=0," ",T6/S6-1)</f>
        <v>-0.24891851622528238</v>
      </c>
      <c r="W6" s="31"/>
      <c r="X6" s="31"/>
    </row>
    <row r="7" spans="1:24" ht="21.95" customHeight="1" x14ac:dyDescent="0.35">
      <c r="D7" s="102" t="str">
        <f>IF(F4="Ocak","Ocak","Ocak - "&amp;F4)</f>
        <v>Ocak - Eylül</v>
      </c>
      <c r="E7" s="47">
        <f>+SUMIF(Data!$A$4:$A$9391,E11&amp;"Topla",Data!$K$4:$K$9391)</f>
        <v>17738666</v>
      </c>
      <c r="F7" s="47">
        <f>+SUMIF(Data!$A$4:$A$9391,F11&amp;"Topla",Data!$K$4:$K$9391)</f>
        <v>24968201</v>
      </c>
      <c r="G7" s="47">
        <f>+SUMIF(Data!$A$4:$A$9391,G11&amp;"Topla",Data!$K$4:$K$9391)</f>
        <v>22523186</v>
      </c>
      <c r="H7" s="47">
        <f>+SUMIF(Data!$A$4:$A$9391,H11&amp;"Topla",Data!$K$4:$K$9391)</f>
        <v>27448968</v>
      </c>
      <c r="I7" s="47">
        <f>+SUMIF(Data!$A$4:$A$9391,I11&amp;"Topla",Data!$K$4:$K$9391)</f>
        <v>4130094</v>
      </c>
      <c r="J7" s="47">
        <f>+SUMIF(Data!$A$4:$A$9391,J11&amp;"Topla",Data!$K$4:$K$9391)</f>
        <v>16935616</v>
      </c>
      <c r="K7" s="47">
        <f>+SUMIF(Data!$A$4:$A$9391,K11&amp;"Topla",Data!$K$4:$K$9391)</f>
        <v>35376307</v>
      </c>
      <c r="L7" s="47">
        <f>+SUMIF(Data!$A$4:$A$9391,L11&amp;"Topla",Data!$K$4:$K$9391)</f>
        <v>46365512</v>
      </c>
      <c r="M7" s="47">
        <f>+SUMIF(Data!$A$4:$A$9391,M11&amp;"Topla",Data!$K$4:$K$9391)</f>
        <v>48733027</v>
      </c>
      <c r="N7" s="47">
        <f>+SUMIF(Data!$A$4:$A$9391,N11&amp;"Topla",Data!$K$4:$K$9391)</f>
        <v>40259328</v>
      </c>
      <c r="O7" s="47">
        <f>+SUMIF(Data!$A$4:$A$9391,O11&amp;"Topla",Data!$K$4:$K$9391)</f>
        <v>43269167</v>
      </c>
      <c r="R7" s="70" t="s">
        <v>483</v>
      </c>
      <c r="S7" s="71">
        <f>+SUMIF(Data!$B$3:$B$9602,$S$5&amp;R7,Data!$K$3:$K$9602)</f>
        <v>5290802</v>
      </c>
      <c r="T7" s="71">
        <f>+SUMIF(Data!$B$3:$B$9602,$T$5&amp;R7,Data!$K$3:$K$9602)</f>
        <v>2426617</v>
      </c>
      <c r="U7" s="99">
        <f t="shared" si="1"/>
        <v>-0.5413517648175078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2580209</v>
      </c>
      <c r="T8" s="71">
        <f>+SUMIF(Data!$B$3:$B$9602,$T$5&amp;R8,Data!$K$3:$K$9602)</f>
        <v>1365374</v>
      </c>
      <c r="U8" s="99">
        <f>+IF(T8=0," ",T8/S8-1)</f>
        <v>-0.47082813834073134</v>
      </c>
    </row>
    <row r="9" spans="1:24" ht="21.95" customHeight="1" x14ac:dyDescent="0.25">
      <c r="R9" s="70" t="s">
        <v>485</v>
      </c>
      <c r="S9" s="71">
        <f>+SUMIF(Data!$B$3:$B$9602,$S$5&amp;R9,Data!$K$3:$K$9602)</f>
        <v>1470948</v>
      </c>
      <c r="T9" s="71">
        <f>+SUMIF(Data!$B$3:$B$9602,$T$5&amp;R9,Data!$K$3:$K$9602)</f>
        <v>1896591</v>
      </c>
      <c r="U9" s="99">
        <f t="shared" ref="U9:U17" si="2">+IF(T9=0," ",T9/S9-1)</f>
        <v>0.28936644939182088</v>
      </c>
    </row>
    <row r="10" spans="1:24" ht="21.95" customHeight="1" x14ac:dyDescent="0.25">
      <c r="R10" s="70" t="s">
        <v>486</v>
      </c>
      <c r="S10" s="71">
        <f>+SUMIF(Data!$B$3:$B$9602,$S$5&amp;R10,Data!$K$3:$K$9602)</f>
        <v>1371390</v>
      </c>
      <c r="T10" s="71">
        <f>+SUMIF(Data!$B$3:$B$9602,$T$5&amp;R10,Data!$K$3:$K$9602)</f>
        <v>1150660</v>
      </c>
      <c r="U10" s="99">
        <f t="shared" si="2"/>
        <v>-0.16095348515010321</v>
      </c>
    </row>
    <row r="11" spans="1:24" ht="21.95" customHeight="1" x14ac:dyDescent="0.4">
      <c r="D11" s="22" t="s">
        <v>1</v>
      </c>
      <c r="E11" s="23">
        <f>+E6</f>
        <v>2025</v>
      </c>
      <c r="F11" s="23">
        <f t="shared" ref="F11:O11" si="3">+F6</f>
        <v>2024</v>
      </c>
      <c r="G11" s="23">
        <f t="shared" si="3"/>
        <v>2023</v>
      </c>
      <c r="H11" s="23">
        <f t="shared" si="3"/>
        <v>2022</v>
      </c>
      <c r="I11" s="23">
        <f t="shared" si="3"/>
        <v>2021</v>
      </c>
      <c r="J11" s="23">
        <f t="shared" si="3"/>
        <v>2020</v>
      </c>
      <c r="K11" s="23">
        <f t="shared" si="3"/>
        <v>2019</v>
      </c>
      <c r="L11" s="23">
        <f t="shared" si="3"/>
        <v>2018</v>
      </c>
      <c r="M11" s="23">
        <f t="shared" si="3"/>
        <v>2017</v>
      </c>
      <c r="N11" s="23">
        <f t="shared" si="3"/>
        <v>2016</v>
      </c>
      <c r="O11" s="23">
        <f t="shared" si="3"/>
        <v>2015</v>
      </c>
      <c r="R11" s="70" t="s">
        <v>487</v>
      </c>
      <c r="S11" s="71">
        <f>+SUMIF(Data!$B$3:$B$9602,$S$5&amp;R11,Data!$K$3:$K$9602)</f>
        <v>2325304</v>
      </c>
      <c r="T11" s="71">
        <f>+SUMIF(Data!$B$3:$B$9602,$T$5&amp;R11,Data!$K$3:$K$9602)</f>
        <v>2490180</v>
      </c>
      <c r="U11" s="99">
        <f t="shared" si="2"/>
        <v>7.0905137564808651E-2</v>
      </c>
    </row>
    <row r="12" spans="1:24" ht="21.95" customHeight="1" x14ac:dyDescent="0.25">
      <c r="A12">
        <v>1</v>
      </c>
      <c r="B12" s="79">
        <f>+IFERROR(VLOOKUP($F$4&amp;E$11&amp;A12,Kaynak!$C$162:$G$9474,5,0),"")</f>
        <v>35</v>
      </c>
      <c r="D12" s="94">
        <f>IFERROR(VLOOKUP($F$4&amp;E$11&amp;A12,Kaynak!$C$162:$H$9474,6,0),"")</f>
        <v>45898</v>
      </c>
      <c r="E12" s="95">
        <f>IFERROR(VLOOKUP(E$11&amp;$B12,Data!$D$4:$M$9391,8,0),"")</f>
        <v>192061</v>
      </c>
      <c r="F12" s="95">
        <f>IFERROR(VLOOKUP(F$11&amp;$B12,Data!$D$4:$M$9391,8,0),"")</f>
        <v>308414</v>
      </c>
      <c r="G12" s="95">
        <f>IFERROR(VLOOKUP(G$11&amp;$B12,Data!$D$4:$M$9391,8,0),"")</f>
        <v>305950</v>
      </c>
      <c r="H12" s="95">
        <f>IFERROR(VLOOKUP(H$11&amp;$B12,Data!$D$4:$M$9391,8,0),"")</f>
        <v>262643</v>
      </c>
      <c r="I12" s="95">
        <f>IFERROR(VLOOKUP(I$11&amp;$B12,Data!$D$4:$M$9391,8,0),"")</f>
        <v>226843</v>
      </c>
      <c r="J12" s="95">
        <f>IFERROR(VLOOKUP(J$11&amp;$B12,Data!$D$4:$M$9391,8,0),"")</f>
        <v>85106</v>
      </c>
      <c r="K12" s="95">
        <f>IFERROR(VLOOKUP(K$11&amp;$B12,Data!$D$4:$M$9391,8,0),"")</f>
        <v>616296</v>
      </c>
      <c r="L12" s="95">
        <f>IFERROR(VLOOKUP(L$11&amp;$B12,Data!$D$4:$M$9391,8,0),"")</f>
        <v>1156473</v>
      </c>
      <c r="M12" s="95">
        <f>IFERROR(VLOOKUP(M$11&amp;$B12,Data!$D$4:$M$9391,8,0),"")</f>
        <v>926907</v>
      </c>
      <c r="N12" s="95">
        <f>IFERROR(VLOOKUP(N$11&amp;$B12,Data!$D$4:$M$9391,8,0),"")</f>
        <v>833746</v>
      </c>
      <c r="O12" s="95">
        <f>IFERROR(VLOOKUP(O$11&amp;$B12,Data!$D$4:$M$9391,8,0),"")</f>
        <v>477480</v>
      </c>
      <c r="R12" s="70" t="s">
        <v>488</v>
      </c>
      <c r="S12" s="71">
        <f>+SUMIF(Data!$B$3:$B$9602,$S$5&amp;R12,Data!$K$3:$K$9602)</f>
        <v>2184390</v>
      </c>
      <c r="T12" s="71">
        <f>+SUMIF(Data!$B$3:$B$9602,$T$5&amp;R12,Data!$K$3:$K$9602)</f>
        <v>1400363</v>
      </c>
      <c r="U12" s="99">
        <f t="shared" si="2"/>
        <v>-0.35892262828524213</v>
      </c>
    </row>
    <row r="13" spans="1:24" ht="21.95" customHeight="1" x14ac:dyDescent="0.25">
      <c r="A13">
        <v>2</v>
      </c>
      <c r="B13" s="79">
        <f>+IFERROR(VLOOKUP($F$4&amp;E$11&amp;A13,Kaynak!$C$162:$G$9474,5,0),"")</f>
        <v>36</v>
      </c>
      <c r="D13" s="94">
        <f>IFERROR(VLOOKUP($F$4&amp;E$11&amp;A13,Kaynak!$C$162:$H$9474,6,0),"")</f>
        <v>45905</v>
      </c>
      <c r="E13" s="95">
        <f>IFERROR(VLOOKUP(E$11&amp;$B13,Data!$D$4:$M$9391,8,0),"")</f>
        <v>264219</v>
      </c>
      <c r="F13" s="95">
        <f>IFERROR(VLOOKUP(F$11&amp;$B13,Data!$D$4:$M$9391,8,0),"")</f>
        <v>288612</v>
      </c>
      <c r="G13" s="95">
        <f>IFERROR(VLOOKUP(G$11&amp;$B13,Data!$D$4:$M$9391,8,0),"")</f>
        <v>288687</v>
      </c>
      <c r="H13" s="95">
        <f>IFERROR(VLOOKUP(H$11&amp;$B13,Data!$D$4:$M$9391,8,0),"")</f>
        <v>264514</v>
      </c>
      <c r="I13" s="95">
        <f>IFERROR(VLOOKUP(I$11&amp;$B13,Data!$D$4:$M$9391,8,0),"")</f>
        <v>272392</v>
      </c>
      <c r="J13" s="95">
        <f>IFERROR(VLOOKUP(J$11&amp;$B13,Data!$D$4:$M$9391,8,0),"")</f>
        <v>72182</v>
      </c>
      <c r="K13" s="95">
        <f>IFERROR(VLOOKUP(K$11&amp;$B13,Data!$D$4:$M$9391,8,0),"")</f>
        <v>497638</v>
      </c>
      <c r="L13" s="95">
        <f>IFERROR(VLOOKUP(L$11&amp;$B13,Data!$D$4:$M$9391,8,0),"")</f>
        <v>759266</v>
      </c>
      <c r="M13" s="95">
        <f>IFERROR(VLOOKUP(M$11&amp;$B13,Data!$D$4:$M$9391,8,0),"")</f>
        <v>1004140</v>
      </c>
      <c r="N13" s="95">
        <f>IFERROR(VLOOKUP(N$11&amp;$B13,Data!$D$4:$M$9391,8,0),"")</f>
        <v>793134</v>
      </c>
      <c r="O13" s="95">
        <f>IFERROR(VLOOKUP(O$11&amp;$B13,Data!$D$4:$M$9391,8,0),"")</f>
        <v>742348</v>
      </c>
      <c r="R13" s="70" t="s">
        <v>489</v>
      </c>
      <c r="S13" s="71">
        <f>+SUMIF(Data!$B$3:$B$9602,$S$5&amp;R13,Data!$K$3:$K$9602)</f>
        <v>2123660</v>
      </c>
      <c r="T13" s="71">
        <f>+SUMIF(Data!$B$3:$B$9602,$T$5&amp;R13,Data!$K$3:$K$9602)</f>
        <v>1116840</v>
      </c>
      <c r="U13" s="99">
        <f t="shared" si="2"/>
        <v>-0.47409660680146537</v>
      </c>
    </row>
    <row r="14" spans="1:24" ht="21.95" customHeight="1" x14ac:dyDescent="0.25">
      <c r="A14">
        <v>3</v>
      </c>
      <c r="B14" s="79">
        <f>+IFERROR(VLOOKUP($F$4&amp;E$11&amp;A14,Kaynak!$C$162:$G$9474,5,0),"")</f>
        <v>37</v>
      </c>
      <c r="D14" s="94">
        <f>IFERROR(VLOOKUP($F$4&amp;E$11&amp;A14,Kaynak!$C$162:$H$9474,6,0),"")</f>
        <v>45912</v>
      </c>
      <c r="E14" s="95">
        <f>IFERROR(VLOOKUP(E$11&amp;$B14,Data!$D$4:$M$9391,8,0),"")</f>
        <v>269851</v>
      </c>
      <c r="F14" s="95">
        <f>IFERROR(VLOOKUP(F$11&amp;$B14,Data!$D$4:$M$9391,8,0),"")</f>
        <v>239679</v>
      </c>
      <c r="G14" s="95">
        <f>IFERROR(VLOOKUP(G$11&amp;$B14,Data!$D$4:$M$9391,8,0),"")</f>
        <v>274637</v>
      </c>
      <c r="H14" s="95">
        <f>IFERROR(VLOOKUP(H$11&amp;$B14,Data!$D$4:$M$9391,8,0),"")</f>
        <v>180424</v>
      </c>
      <c r="I14" s="95">
        <f>IFERROR(VLOOKUP(I$11&amp;$B14,Data!$D$4:$M$9391,8,0),"")</f>
        <v>202390</v>
      </c>
      <c r="J14" s="95">
        <f>IFERROR(VLOOKUP(J$11&amp;$B14,Data!$D$4:$M$9391,8,0),"")</f>
        <v>65693</v>
      </c>
      <c r="K14" s="95">
        <f>IFERROR(VLOOKUP(K$11&amp;$B14,Data!$D$4:$M$9391,8,0),"")</f>
        <v>431944</v>
      </c>
      <c r="L14" s="95">
        <f>IFERROR(VLOOKUP(L$11&amp;$B14,Data!$D$4:$M$9391,8,0),"")</f>
        <v>794732</v>
      </c>
      <c r="M14" s="95">
        <f>IFERROR(VLOOKUP(M$11&amp;$B14,Data!$D$4:$M$9391,8,0),"")</f>
        <v>754802</v>
      </c>
      <c r="N14" s="95">
        <f>IFERROR(VLOOKUP(N$11&amp;$B14,Data!$D$4:$M$9391,8,0),"")</f>
        <v>978958</v>
      </c>
      <c r="O14" s="95">
        <f>IFERROR(VLOOKUP(O$11&amp;$B14,Data!$D$4:$M$9391,8,0),"")</f>
        <v>748572</v>
      </c>
      <c r="R14" s="70" t="s">
        <v>490</v>
      </c>
      <c r="S14" s="71">
        <f>+SUMIF(Data!$B$3:$B$9602,$S$5&amp;R14,Data!$K$3:$K$9602)</f>
        <v>1342162</v>
      </c>
      <c r="T14" s="71">
        <f>+SUMIF(Data!$B$3:$B$9602,$T$5&amp;R14,Data!$K$3:$K$9602)</f>
        <v>1783415</v>
      </c>
      <c r="U14" s="99">
        <f t="shared" si="2"/>
        <v>0.32876284680984869</v>
      </c>
    </row>
    <row r="15" spans="1:24" ht="21.95" customHeight="1" x14ac:dyDescent="0.25">
      <c r="A15">
        <v>4</v>
      </c>
      <c r="B15" s="79">
        <f>+IFERROR(VLOOKUP($F$4&amp;E$11&amp;A15,Kaynak!$C$162:$G$9474,5,0),"")</f>
        <v>38</v>
      </c>
      <c r="D15" s="94">
        <f>IFERROR(VLOOKUP($F$4&amp;E$11&amp;A15,Kaynak!$C$162:$H$9474,6,0),"")</f>
        <v>45919</v>
      </c>
      <c r="E15" s="95">
        <f>IFERROR(VLOOKUP(E$11&amp;$B15,Data!$D$4:$M$9391,8,0),"")</f>
        <v>206545</v>
      </c>
      <c r="F15" s="95">
        <f>IFERROR(VLOOKUP(F$11&amp;$B15,Data!$D$4:$M$9391,8,0),"")</f>
        <v>249055</v>
      </c>
      <c r="G15" s="95">
        <f>IFERROR(VLOOKUP(G$11&amp;$B15,Data!$D$4:$M$9391,8,0),"")</f>
        <v>305477</v>
      </c>
      <c r="H15" s="95">
        <f>IFERROR(VLOOKUP(H$11&amp;$B15,Data!$D$4:$M$9391,8,0),"")</f>
        <v>196870</v>
      </c>
      <c r="I15" s="95">
        <f>IFERROR(VLOOKUP(I$11&amp;$B15,Data!$D$4:$M$9391,8,0),"")</f>
        <v>234202</v>
      </c>
      <c r="J15" s="95">
        <f>IFERROR(VLOOKUP(J$11&amp;$B15,Data!$D$4:$M$9391,8,0),"")</f>
        <v>66271</v>
      </c>
      <c r="K15" s="95">
        <f>IFERROR(VLOOKUP(K$11&amp;$B15,Data!$D$4:$M$9391,8,0),"")</f>
        <v>516187</v>
      </c>
      <c r="L15" s="95">
        <f>IFERROR(VLOOKUP(L$11&amp;$B15,Data!$D$4:$M$9391,8,0),"")</f>
        <v>558732</v>
      </c>
      <c r="M15" s="95">
        <f>IFERROR(VLOOKUP(M$11&amp;$B15,Data!$D$4:$M$9391,8,0),"")</f>
        <v>664466</v>
      </c>
      <c r="N15" s="95">
        <f>IFERROR(VLOOKUP(N$11&amp;$B15,Data!$D$4:$M$9391,8,0),"")</f>
        <v>669835</v>
      </c>
      <c r="O15" s="95">
        <f>IFERROR(VLOOKUP(O$11&amp;$B15,Data!$D$4:$M$9391,8,0),"")</f>
        <v>1067869</v>
      </c>
      <c r="R15" s="70" t="s">
        <v>491</v>
      </c>
      <c r="S15" s="71">
        <f>+SUMIF(Data!$B$3:$B$9602,$S$5&amp;R15,Data!$K$3:$K$9602)</f>
        <v>1315208</v>
      </c>
      <c r="T15" s="71">
        <f>+SUMIF(Data!$B$3:$B$9602,$T$5&amp;R15,Data!$K$3:$K$9602)</f>
        <v>0</v>
      </c>
      <c r="U15" s="99" t="str">
        <f t="shared" si="2"/>
        <v xml:space="preserve"> </v>
      </c>
    </row>
    <row r="16" spans="1:24" ht="21.95" customHeight="1" x14ac:dyDescent="0.25">
      <c r="A16">
        <v>5</v>
      </c>
      <c r="B16" s="79">
        <f>+IFERROR(VLOOKUP($F$4&amp;E$11&amp;A16,Kaynak!$C$162:$G$9474,5,0),"")</f>
        <v>39</v>
      </c>
      <c r="D16" s="94">
        <f>IFERROR(VLOOKUP($F$4&amp;E$11&amp;A16,Kaynak!$C$162:$H$9474,6,0),"")</f>
        <v>45926</v>
      </c>
      <c r="E16" s="95">
        <f>IFERROR(VLOOKUP(E$11&amp;$B16,Data!$D$4:$M$9391,8,0),"")</f>
        <v>850739</v>
      </c>
      <c r="F16" s="95">
        <f>IFERROR(VLOOKUP(F$11&amp;$B16,Data!$D$4:$M$9391,8,0),"")</f>
        <v>256402</v>
      </c>
      <c r="G16" s="95">
        <f>IFERROR(VLOOKUP(G$11&amp;$B16,Data!$D$4:$M$9391,8,0),"")</f>
        <v>334665</v>
      </c>
      <c r="H16" s="95">
        <f>IFERROR(VLOOKUP(H$11&amp;$B16,Data!$D$4:$M$9391,8,0),"")</f>
        <v>317666</v>
      </c>
      <c r="I16" s="95">
        <f>IFERROR(VLOOKUP(I$11&amp;$B16,Data!$D$4:$M$9391,8,0),"")</f>
        <v>366754</v>
      </c>
      <c r="J16" s="95">
        <f>IFERROR(VLOOKUP(J$11&amp;$B16,Data!$D$4:$M$9391,8,0),"")</f>
        <v>55316</v>
      </c>
      <c r="K16" s="95">
        <f>IFERROR(VLOOKUP(K$11&amp;$B16,Data!$D$4:$M$9391,8,0),"")</f>
        <v>440108</v>
      </c>
      <c r="L16" s="95">
        <f>IFERROR(VLOOKUP(L$11&amp;$B16,Data!$D$4:$M$9391,8,0),"")</f>
        <v>579386</v>
      </c>
      <c r="M16" s="95">
        <f>IFERROR(VLOOKUP(M$11&amp;$B16,Data!$D$4:$M$9391,8,0),"")</f>
        <v>711168</v>
      </c>
      <c r="N16" s="95">
        <f>IFERROR(VLOOKUP(N$11&amp;$B16,Data!$D$4:$M$9391,8,0),"")</f>
        <v>592942</v>
      </c>
      <c r="O16" s="95">
        <f>IFERROR(VLOOKUP(O$11&amp;$B16,Data!$D$4:$M$9391,8,0),"")</f>
        <v>1080904</v>
      </c>
      <c r="R16" s="70" t="s">
        <v>492</v>
      </c>
      <c r="S16" s="71">
        <f>+SUMIF(Data!$B$3:$B$9602,$S$5&amp;R16,Data!$K$3:$K$9602)</f>
        <v>2931879</v>
      </c>
      <c r="T16" s="71">
        <f>+SUMIF(Data!$B$3:$B$9602,$T$5&amp;R16,Data!$K$3:$K$9602)</f>
        <v>0</v>
      </c>
      <c r="U16" s="99" t="str">
        <f t="shared" si="2"/>
        <v xml:space="preserve"> 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3909376</v>
      </c>
      <c r="T17" s="51">
        <f>+SUMIF(Data!$B$3:$B$9602,$T$5&amp;R17,Data!$K$3:$K$9602)</f>
        <v>0</v>
      </c>
      <c r="U17" s="100" t="str">
        <f t="shared" si="2"/>
        <v xml:space="preserve"> </v>
      </c>
    </row>
    <row r="18" spans="4:21" ht="21.95" customHeight="1" x14ac:dyDescent="0.4">
      <c r="D18" s="86" t="s">
        <v>472</v>
      </c>
      <c r="E18" s="87">
        <f t="shared" ref="E18:N18" si="4">SUM(E12:E16)</f>
        <v>1783415</v>
      </c>
      <c r="F18" s="87">
        <f t="shared" si="4"/>
        <v>1342162</v>
      </c>
      <c r="G18" s="87">
        <f t="shared" si="4"/>
        <v>1509416</v>
      </c>
      <c r="H18" s="87">
        <f t="shared" si="4"/>
        <v>1222117</v>
      </c>
      <c r="I18" s="87">
        <f t="shared" si="4"/>
        <v>1302581</v>
      </c>
      <c r="J18" s="87">
        <f t="shared" si="4"/>
        <v>344568</v>
      </c>
      <c r="K18" s="87">
        <f t="shared" si="4"/>
        <v>2502173</v>
      </c>
      <c r="L18" s="87">
        <f>SUM(L12:L16)</f>
        <v>3848589</v>
      </c>
      <c r="M18" s="87">
        <f t="shared" ref="M18" si="5">SUM(M12:M16)</f>
        <v>4061483</v>
      </c>
      <c r="N18" s="87">
        <f t="shared" si="4"/>
        <v>3868615</v>
      </c>
      <c r="O18" s="87">
        <f t="shared" ref="O18" si="6">SUM(O12:O16)</f>
        <v>4117173</v>
      </c>
      <c r="R18" s="97" t="str">
        <f>+"OCAK - "&amp;HLOOKUP("AY",R5:R17,IFERROR(MATCH(" ",U5:U17,0)-1,13),0)</f>
        <v>OCAK - EYLÜL</v>
      </c>
      <c r="S18" s="50">
        <f>SUMIF(T6:T17,"&gt;0",S6:S17)</f>
        <v>24968201</v>
      </c>
      <c r="T18" s="50">
        <f>SUM(T6:T17)</f>
        <v>18346333</v>
      </c>
      <c r="U18" s="101">
        <f>T18/S18-1</f>
        <v>-0.26521205913073198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2025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817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 t="s">
        <v>441</v>
      </c>
      <c r="H24" s="119" t="s">
        <v>660</v>
      </c>
      <c r="I24" s="120" t="s">
        <v>661</v>
      </c>
      <c r="J24" s="118" t="s">
        <v>442</v>
      </c>
      <c r="K24" s="119" t="s">
        <v>660</v>
      </c>
      <c r="L24" s="120" t="s">
        <v>661</v>
      </c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807</v>
      </c>
      <c r="F25" s="106">
        <v>1396512</v>
      </c>
      <c r="G25" s="89">
        <v>1</v>
      </c>
      <c r="H25" s="105" t="s">
        <v>830</v>
      </c>
      <c r="I25" s="106">
        <v>350198</v>
      </c>
      <c r="J25" s="89">
        <v>1</v>
      </c>
      <c r="K25" s="105" t="s">
        <v>839</v>
      </c>
      <c r="L25" s="106">
        <v>164578</v>
      </c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818</v>
      </c>
      <c r="F26" s="108">
        <v>588740</v>
      </c>
      <c r="G26" s="90">
        <v>2</v>
      </c>
      <c r="H26" s="107" t="s">
        <v>831</v>
      </c>
      <c r="I26" s="108">
        <v>328041</v>
      </c>
      <c r="J26" s="90">
        <v>2</v>
      </c>
      <c r="K26" s="107" t="s">
        <v>830</v>
      </c>
      <c r="L26" s="108">
        <v>131817</v>
      </c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819</v>
      </c>
      <c r="F27" s="106">
        <v>528072</v>
      </c>
      <c r="G27" s="89">
        <v>3</v>
      </c>
      <c r="H27" s="105" t="s">
        <v>807</v>
      </c>
      <c r="I27" s="106">
        <v>257372</v>
      </c>
      <c r="J27" s="89">
        <v>3</v>
      </c>
      <c r="K27" s="105" t="s">
        <v>840</v>
      </c>
      <c r="L27" s="106">
        <v>94981</v>
      </c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820</v>
      </c>
      <c r="F28" s="108">
        <v>431235</v>
      </c>
      <c r="G28" s="90">
        <v>4</v>
      </c>
      <c r="H28" s="107" t="s">
        <v>822</v>
      </c>
      <c r="I28" s="108">
        <v>183473</v>
      </c>
      <c r="J28" s="90">
        <v>4</v>
      </c>
      <c r="K28" s="107" t="s">
        <v>841</v>
      </c>
      <c r="L28" s="108">
        <v>84940</v>
      </c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821</v>
      </c>
      <c r="F29" s="106">
        <v>426954</v>
      </c>
      <c r="G29" s="89">
        <v>5</v>
      </c>
      <c r="H29" s="105" t="s">
        <v>832</v>
      </c>
      <c r="I29" s="106">
        <v>169150</v>
      </c>
      <c r="J29" s="89">
        <v>5</v>
      </c>
      <c r="K29" s="105" t="s">
        <v>842</v>
      </c>
      <c r="L29" s="106">
        <v>81288</v>
      </c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822</v>
      </c>
      <c r="F30" s="108">
        <v>372488</v>
      </c>
      <c r="G30" s="90">
        <v>6</v>
      </c>
      <c r="H30" s="107" t="s">
        <v>820</v>
      </c>
      <c r="I30" s="108">
        <v>157170</v>
      </c>
      <c r="J30" s="90">
        <v>6</v>
      </c>
      <c r="K30" s="107" t="s">
        <v>843</v>
      </c>
      <c r="L30" s="108">
        <v>66869</v>
      </c>
      <c r="N30" s="53"/>
      <c r="P30" s="53"/>
      <c r="Q30" s="53"/>
      <c r="R30" s="53"/>
      <c r="S30" s="53"/>
      <c r="T30" s="53"/>
    </row>
    <row r="31" spans="4:21" x14ac:dyDescent="0.25">
      <c r="D31" s="89">
        <v>7</v>
      </c>
      <c r="E31" s="105" t="s">
        <v>823</v>
      </c>
      <c r="F31" s="106">
        <v>147937</v>
      </c>
      <c r="G31" s="89">
        <v>7</v>
      </c>
      <c r="H31" s="105" t="s">
        <v>819</v>
      </c>
      <c r="I31" s="106">
        <v>117066</v>
      </c>
      <c r="J31" s="89">
        <v>7</v>
      </c>
      <c r="K31" s="105" t="s">
        <v>844</v>
      </c>
      <c r="L31" s="106">
        <v>63740</v>
      </c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824</v>
      </c>
      <c r="F32" s="108">
        <v>138258</v>
      </c>
      <c r="G32" s="90">
        <v>8</v>
      </c>
      <c r="H32" s="107" t="s">
        <v>818</v>
      </c>
      <c r="I32" s="108">
        <v>99398</v>
      </c>
      <c r="J32" s="90">
        <v>8</v>
      </c>
      <c r="K32" s="107" t="s">
        <v>832</v>
      </c>
      <c r="L32" s="108">
        <v>51188</v>
      </c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806</v>
      </c>
      <c r="F33" s="106">
        <v>95918</v>
      </c>
      <c r="G33" s="89">
        <v>9</v>
      </c>
      <c r="H33" s="105" t="s">
        <v>821</v>
      </c>
      <c r="I33" s="106">
        <v>84528</v>
      </c>
      <c r="J33" s="89">
        <v>9</v>
      </c>
      <c r="K33" s="105" t="s">
        <v>845</v>
      </c>
      <c r="L33" s="106">
        <v>49055</v>
      </c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825</v>
      </c>
      <c r="F34" s="111">
        <v>90157</v>
      </c>
      <c r="G34" s="109">
        <v>10</v>
      </c>
      <c r="H34" s="110" t="s">
        <v>833</v>
      </c>
      <c r="I34" s="111">
        <v>68555</v>
      </c>
      <c r="J34" s="109">
        <v>10</v>
      </c>
      <c r="K34" s="110" t="s">
        <v>846</v>
      </c>
      <c r="L34" s="111">
        <v>44507</v>
      </c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ht="26.25" x14ac:dyDescent="0.4">
      <c r="C70" s="53"/>
      <c r="D70" s="118" t="s">
        <v>443</v>
      </c>
      <c r="E70" s="119" t="s">
        <v>660</v>
      </c>
      <c r="F70" s="120" t="s">
        <v>661</v>
      </c>
      <c r="G70" s="118" t="s">
        <v>444</v>
      </c>
      <c r="H70" s="119" t="s">
        <v>660</v>
      </c>
      <c r="I70" s="120" t="s">
        <v>661</v>
      </c>
      <c r="J70" s="118" t="s">
        <v>445</v>
      </c>
      <c r="K70" s="119" t="s">
        <v>660</v>
      </c>
      <c r="L70" s="120" t="s">
        <v>661</v>
      </c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89">
        <v>1</v>
      </c>
      <c r="E71" s="105" t="s">
        <v>851</v>
      </c>
      <c r="F71" s="106">
        <v>861243</v>
      </c>
      <c r="G71" s="89">
        <v>1</v>
      </c>
      <c r="H71" s="105" t="s">
        <v>861</v>
      </c>
      <c r="I71" s="106">
        <v>154618</v>
      </c>
      <c r="J71" s="89">
        <v>1</v>
      </c>
      <c r="K71" s="105" t="s">
        <v>873</v>
      </c>
      <c r="L71" s="106">
        <v>733347</v>
      </c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90">
        <v>2</v>
      </c>
      <c r="E72" s="107" t="s">
        <v>839</v>
      </c>
      <c r="F72" s="108">
        <v>239422</v>
      </c>
      <c r="G72" s="90">
        <v>2</v>
      </c>
      <c r="H72" s="107" t="s">
        <v>862</v>
      </c>
      <c r="I72" s="108">
        <v>138195</v>
      </c>
      <c r="J72" s="90">
        <v>2</v>
      </c>
      <c r="K72" s="107" t="s">
        <v>874</v>
      </c>
      <c r="L72" s="108">
        <v>421019</v>
      </c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89">
        <v>3</v>
      </c>
      <c r="E73" s="105" t="s">
        <v>840</v>
      </c>
      <c r="F73" s="106">
        <v>120915</v>
      </c>
      <c r="G73" s="89">
        <v>3</v>
      </c>
      <c r="H73" s="105" t="s">
        <v>851</v>
      </c>
      <c r="I73" s="106">
        <v>131993</v>
      </c>
      <c r="J73" s="89">
        <v>3</v>
      </c>
      <c r="K73" s="105" t="s">
        <v>875</v>
      </c>
      <c r="L73" s="106">
        <v>240657</v>
      </c>
      <c r="N73" s="53"/>
      <c r="P73" s="53"/>
      <c r="Q73" s="53"/>
      <c r="R73" s="53"/>
      <c r="S73" s="53"/>
      <c r="T73" s="53"/>
    </row>
    <row r="74" spans="3:24" x14ac:dyDescent="0.25">
      <c r="C74" s="53"/>
      <c r="D74" s="90">
        <v>4</v>
      </c>
      <c r="E74" s="107" t="s">
        <v>842</v>
      </c>
      <c r="F74" s="108">
        <v>103647</v>
      </c>
      <c r="G74" s="90">
        <v>4</v>
      </c>
      <c r="H74" s="107" t="s">
        <v>863</v>
      </c>
      <c r="I74" s="108">
        <v>130581</v>
      </c>
      <c r="J74" s="90">
        <v>4</v>
      </c>
      <c r="K74" s="107" t="s">
        <v>864</v>
      </c>
      <c r="L74" s="108">
        <v>218962</v>
      </c>
      <c r="N74" s="53"/>
      <c r="P74" s="53"/>
      <c r="Q74" s="53"/>
      <c r="R74" s="53"/>
      <c r="S74" s="53"/>
      <c r="T74" s="53"/>
    </row>
    <row r="75" spans="3:24" x14ac:dyDescent="0.25">
      <c r="C75" s="53"/>
      <c r="D75" s="89">
        <v>5</v>
      </c>
      <c r="E75" s="105" t="s">
        <v>852</v>
      </c>
      <c r="F75" s="106">
        <v>75404</v>
      </c>
      <c r="G75" s="89">
        <v>5</v>
      </c>
      <c r="H75" s="105" t="s">
        <v>864</v>
      </c>
      <c r="I75" s="106">
        <v>78811</v>
      </c>
      <c r="J75" s="89">
        <v>5</v>
      </c>
      <c r="K75" s="105" t="s">
        <v>876</v>
      </c>
      <c r="L75" s="106">
        <v>156945</v>
      </c>
    </row>
    <row r="76" spans="3:24" x14ac:dyDescent="0.25">
      <c r="C76" s="53"/>
      <c r="D76" s="90">
        <v>6</v>
      </c>
      <c r="E76" s="107" t="s">
        <v>853</v>
      </c>
      <c r="F76" s="108">
        <v>48223</v>
      </c>
      <c r="G76" s="90">
        <v>6</v>
      </c>
      <c r="H76" s="107" t="s">
        <v>865</v>
      </c>
      <c r="I76" s="108">
        <v>77620</v>
      </c>
      <c r="J76" s="90">
        <v>6</v>
      </c>
      <c r="K76" s="107" t="s">
        <v>877</v>
      </c>
      <c r="L76" s="108">
        <v>115914</v>
      </c>
    </row>
    <row r="77" spans="3:24" x14ac:dyDescent="0.25">
      <c r="C77" s="53"/>
      <c r="D77" s="89">
        <v>7</v>
      </c>
      <c r="E77" s="105" t="s">
        <v>854</v>
      </c>
      <c r="F77" s="106">
        <v>41883</v>
      </c>
      <c r="G77" s="89">
        <v>7</v>
      </c>
      <c r="H77" s="105" t="s">
        <v>839</v>
      </c>
      <c r="I77" s="106">
        <v>72060</v>
      </c>
      <c r="J77" s="89">
        <v>7</v>
      </c>
      <c r="K77" s="105" t="s">
        <v>865</v>
      </c>
      <c r="L77" s="106">
        <v>115204</v>
      </c>
    </row>
    <row r="78" spans="3:24" x14ac:dyDescent="0.25">
      <c r="D78" s="90">
        <v>8</v>
      </c>
      <c r="E78" s="107" t="s">
        <v>855</v>
      </c>
      <c r="F78" s="108">
        <v>29100</v>
      </c>
      <c r="G78" s="90">
        <v>8</v>
      </c>
      <c r="H78" s="107" t="s">
        <v>866</v>
      </c>
      <c r="I78" s="108">
        <v>46350</v>
      </c>
      <c r="J78" s="90">
        <v>8</v>
      </c>
      <c r="K78" s="107" t="s">
        <v>878</v>
      </c>
      <c r="L78" s="108">
        <v>67279</v>
      </c>
    </row>
    <row r="79" spans="3:24" x14ac:dyDescent="0.25">
      <c r="D79" s="89">
        <v>9</v>
      </c>
      <c r="E79" s="105" t="s">
        <v>856</v>
      </c>
      <c r="F79" s="106">
        <v>25167</v>
      </c>
      <c r="G79" s="89">
        <v>9</v>
      </c>
      <c r="H79" s="105" t="s">
        <v>853</v>
      </c>
      <c r="I79" s="106">
        <v>42447</v>
      </c>
      <c r="J79" s="89">
        <v>9</v>
      </c>
      <c r="K79" s="105" t="s">
        <v>861</v>
      </c>
      <c r="L79" s="106">
        <v>61367</v>
      </c>
    </row>
    <row r="80" spans="3:24" x14ac:dyDescent="0.25">
      <c r="D80" s="109">
        <v>10</v>
      </c>
      <c r="E80" s="110" t="s">
        <v>844</v>
      </c>
      <c r="F80" s="111">
        <v>23406</v>
      </c>
      <c r="G80" s="109">
        <v>10</v>
      </c>
      <c r="H80" s="110" t="s">
        <v>867</v>
      </c>
      <c r="I80" s="111">
        <v>23427</v>
      </c>
      <c r="J80" s="109">
        <v>10</v>
      </c>
      <c r="K80" s="110" t="s">
        <v>879</v>
      </c>
      <c r="L80" s="111">
        <v>57064</v>
      </c>
    </row>
    <row r="81" spans="3:12" ht="26.25" x14ac:dyDescent="0.4">
      <c r="C81" s="53"/>
      <c r="D81" s="118" t="s">
        <v>446</v>
      </c>
      <c r="E81" s="119" t="s">
        <v>660</v>
      </c>
      <c r="F81" s="120" t="s">
        <v>661</v>
      </c>
      <c r="G81" s="118" t="s">
        <v>447</v>
      </c>
      <c r="H81" s="119" t="s">
        <v>660</v>
      </c>
      <c r="I81" s="120" t="s">
        <v>661</v>
      </c>
      <c r="J81" s="118" t="s">
        <v>448</v>
      </c>
      <c r="K81" s="119" t="s">
        <v>660</v>
      </c>
      <c r="L81" s="120" t="s">
        <v>661</v>
      </c>
    </row>
    <row r="82" spans="3:12" x14ac:dyDescent="0.25">
      <c r="C82" s="53"/>
      <c r="D82" s="89">
        <v>1</v>
      </c>
      <c r="E82" s="105" t="s">
        <v>884</v>
      </c>
      <c r="F82" s="106">
        <v>239800</v>
      </c>
      <c r="G82" s="89">
        <v>1</v>
      </c>
      <c r="H82" s="105" t="s">
        <v>901</v>
      </c>
      <c r="I82" s="106">
        <v>173711</v>
      </c>
      <c r="J82" s="89">
        <v>1</v>
      </c>
      <c r="K82" s="105" t="s">
        <v>906</v>
      </c>
      <c r="L82" s="106">
        <v>408179</v>
      </c>
    </row>
    <row r="83" spans="3:12" x14ac:dyDescent="0.25">
      <c r="C83" s="53"/>
      <c r="D83" s="90">
        <v>2</v>
      </c>
      <c r="E83" s="107" t="s">
        <v>885</v>
      </c>
      <c r="F83" s="108">
        <v>191083</v>
      </c>
      <c r="G83" s="90">
        <v>2</v>
      </c>
      <c r="H83" s="107" t="s">
        <v>886</v>
      </c>
      <c r="I83" s="108">
        <v>140585</v>
      </c>
      <c r="J83" s="90">
        <v>2</v>
      </c>
      <c r="K83" s="107" t="s">
        <v>907</v>
      </c>
      <c r="L83" s="108">
        <v>225476</v>
      </c>
    </row>
    <row r="84" spans="3:12" x14ac:dyDescent="0.25">
      <c r="C84" s="53"/>
      <c r="D84" s="89">
        <v>3</v>
      </c>
      <c r="E84" s="105" t="s">
        <v>886</v>
      </c>
      <c r="F84" s="106">
        <v>190018</v>
      </c>
      <c r="G84" s="89">
        <v>3</v>
      </c>
      <c r="H84" s="105" t="s">
        <v>902</v>
      </c>
      <c r="I84" s="106">
        <v>129779</v>
      </c>
      <c r="J84" s="89">
        <v>3</v>
      </c>
      <c r="K84" s="105" t="s">
        <v>908</v>
      </c>
      <c r="L84" s="106">
        <v>95814</v>
      </c>
    </row>
    <row r="85" spans="3:12" x14ac:dyDescent="0.25">
      <c r="C85" s="53"/>
      <c r="D85" s="90">
        <v>4</v>
      </c>
      <c r="E85" s="107" t="s">
        <v>877</v>
      </c>
      <c r="F85" s="108">
        <v>172790</v>
      </c>
      <c r="G85" s="90">
        <v>4</v>
      </c>
      <c r="H85" s="107" t="s">
        <v>887</v>
      </c>
      <c r="I85" s="108">
        <v>102068</v>
      </c>
      <c r="J85" s="90">
        <v>4</v>
      </c>
      <c r="K85" s="107" t="s">
        <v>909</v>
      </c>
      <c r="L85" s="108">
        <v>94767</v>
      </c>
    </row>
    <row r="86" spans="3:12" x14ac:dyDescent="0.25">
      <c r="C86" s="53"/>
      <c r="D86" s="89">
        <v>5</v>
      </c>
      <c r="E86" s="105" t="s">
        <v>887</v>
      </c>
      <c r="F86" s="106">
        <v>100313</v>
      </c>
      <c r="G86" s="89">
        <v>5</v>
      </c>
      <c r="H86" s="105" t="s">
        <v>903</v>
      </c>
      <c r="I86" s="106">
        <v>85789</v>
      </c>
      <c r="J86" s="89">
        <v>5</v>
      </c>
      <c r="K86" s="105" t="s">
        <v>910</v>
      </c>
      <c r="L86" s="106">
        <v>94759</v>
      </c>
    </row>
    <row r="87" spans="3:12" x14ac:dyDescent="0.25">
      <c r="C87" s="53"/>
      <c r="D87" s="90">
        <v>6</v>
      </c>
      <c r="E87" s="107" t="s">
        <v>888</v>
      </c>
      <c r="F87" s="108">
        <v>69773</v>
      </c>
      <c r="G87" s="90">
        <v>6</v>
      </c>
      <c r="H87" s="107" t="s">
        <v>884</v>
      </c>
      <c r="I87" s="108">
        <v>53888</v>
      </c>
      <c r="J87" s="90">
        <v>6</v>
      </c>
      <c r="K87" s="107" t="s">
        <v>901</v>
      </c>
      <c r="L87" s="108">
        <v>57347</v>
      </c>
    </row>
    <row r="88" spans="3:12" x14ac:dyDescent="0.25">
      <c r="C88" s="53"/>
      <c r="D88" s="89">
        <v>7</v>
      </c>
      <c r="E88" s="105" t="s">
        <v>874</v>
      </c>
      <c r="F88" s="106">
        <v>65447</v>
      </c>
      <c r="G88" s="89">
        <v>7</v>
      </c>
      <c r="H88" s="105" t="s">
        <v>877</v>
      </c>
      <c r="I88" s="106">
        <v>43572</v>
      </c>
      <c r="J88" s="89">
        <v>7</v>
      </c>
      <c r="K88" s="105" t="s">
        <v>886</v>
      </c>
      <c r="L88" s="106">
        <v>42464</v>
      </c>
    </row>
    <row r="89" spans="3:12" x14ac:dyDescent="0.25">
      <c r="C89" s="53"/>
      <c r="D89" s="90">
        <v>8</v>
      </c>
      <c r="E89" s="107" t="s">
        <v>875</v>
      </c>
      <c r="F89" s="108">
        <v>64488</v>
      </c>
      <c r="G89" s="90">
        <v>8</v>
      </c>
      <c r="H89" s="107" t="s">
        <v>904</v>
      </c>
      <c r="I89" s="108">
        <v>43509</v>
      </c>
      <c r="J89" s="90">
        <v>8</v>
      </c>
      <c r="K89" s="107" t="s">
        <v>911</v>
      </c>
      <c r="L89" s="108">
        <v>39890</v>
      </c>
    </row>
    <row r="90" spans="3:12" x14ac:dyDescent="0.25">
      <c r="C90" s="53"/>
      <c r="D90" s="89">
        <v>9</v>
      </c>
      <c r="E90" s="105" t="s">
        <v>873</v>
      </c>
      <c r="F90" s="106">
        <v>63072</v>
      </c>
      <c r="G90" s="89">
        <v>9</v>
      </c>
      <c r="H90" s="105" t="s">
        <v>885</v>
      </c>
      <c r="I90" s="106">
        <v>39167</v>
      </c>
      <c r="J90" s="89">
        <v>9</v>
      </c>
      <c r="K90" s="105" t="s">
        <v>874</v>
      </c>
      <c r="L90" s="106">
        <v>35001</v>
      </c>
    </row>
    <row r="91" spans="3:12" x14ac:dyDescent="0.25">
      <c r="C91" s="53"/>
      <c r="D91" s="109">
        <v>10</v>
      </c>
      <c r="E91" s="110" t="s">
        <v>889</v>
      </c>
      <c r="F91" s="111">
        <v>34250</v>
      </c>
      <c r="G91" s="109">
        <v>10</v>
      </c>
      <c r="H91" s="110" t="s">
        <v>905</v>
      </c>
      <c r="I91" s="111">
        <v>35480</v>
      </c>
      <c r="J91" s="109">
        <v>10</v>
      </c>
      <c r="K91" s="110" t="s">
        <v>912</v>
      </c>
      <c r="L91" s="111">
        <v>33180</v>
      </c>
    </row>
  </sheetData>
  <sheetProtection algorithmName="SHA-512" hashValue="84/aDy0XR5P2i9sy74CncmkphujWaxKbUx9ILx5+BZhzyg1Qu6OhUu6fkZrfzYaw6sFyaBiwjmzLff2/5pFVPw==" saltValue="HEMN3tBhQXH6uKCAREBB2g==" spinCount="100000" sheet="1" objects="1" scenarios="1"/>
  <customSheetViews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1"/>
    </customSheetView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2"/>
    </customSheetView>
  </customSheetViews>
  <dataValidations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08"/>
  <sheetViews>
    <sheetView showGridLines="0" workbookViewId="0">
      <pane ySplit="3" topLeftCell="A671" activePane="bottomLeft" state="frozen"/>
      <selection activeCell="D631" sqref="D631"/>
      <selection pane="bottomLeft" activeCell="B677" sqref="B677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2012Topla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2012Topla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2012Topla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2012Topla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2012Topla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2012Topla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2012Topla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2012Topla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2012Topla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2012Topla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2012Topla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2012Topla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2012Topla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2012Topla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2012Topla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2012Topla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2012Topla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2012Topla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2012Topla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2012Topla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2012Topla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2012Topla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2012Topla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2012Topla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2012Topla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2012Topla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2012Topla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2012Topla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2012Topla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2012Topla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2012Topla</v>
      </c>
      <c r="B38" s="53" t="str">
        <f t="shared" si="0"/>
        <v>2012Eylül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Eylül</v>
      </c>
      <c r="O38" s="53" t="str">
        <f>VLOOKUP(Rapor!$T$5&amp;Data!G38,Kaynak!$A$5:$L$9578,12,0)</f>
        <v>Eylül</v>
      </c>
    </row>
    <row r="39" spans="1:15" x14ac:dyDescent="0.25">
      <c r="A39" t="str">
        <f>E39&amp;IF(MAX(Rapor!$B$12:$B$16)&gt;=G39,"Topla","")</f>
        <v>2012Topla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2012Topla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2012Topla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2012Topla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</v>
      </c>
      <c r="B51" s="53" t="str">
        <f t="shared" si="0"/>
        <v>2012Aralık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Aralık</v>
      </c>
      <c r="O51" s="53" t="str">
        <f>VLOOKUP(Rapor!$T$5&amp;Data!G51,Kaynak!$A$5:$L$9578,12,0)</f>
        <v>Aralık</v>
      </c>
    </row>
    <row r="52" spans="1:15" x14ac:dyDescent="0.25">
      <c r="A52" t="str">
        <f>E52&amp;IF(MAX(Rapor!$B$12:$B$16)&gt;=G52,"Topla","")</f>
        <v>2012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2013Topla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2013Topla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2013Topla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2013Topla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2013Topla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2013Topla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2013Topla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2013Topla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2013Topla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2013Topla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2013Topla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2013Topla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2013Topla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2013Topla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2013Topla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2013Topla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2013Topla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2013Topla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2013Topla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2013Topla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2013Topla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2013Topla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2013Topla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2013Topla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2013Topla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2013Topla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2013Topla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2013Topla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2013Topla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2013Topla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2013Topla</v>
      </c>
      <c r="B91" s="53" t="str">
        <f t="shared" si="2"/>
        <v>2013Eylül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Eylül</v>
      </c>
      <c r="O91" s="53" t="str">
        <f>VLOOKUP(Rapor!$T$5&amp;Data!G91,Kaynak!$A$5:$L$9578,12,0)</f>
        <v>Eylül</v>
      </c>
    </row>
    <row r="92" spans="1:15" x14ac:dyDescent="0.25">
      <c r="A92" t="str">
        <f>E92&amp;IF(MAX(Rapor!$B$12:$B$16)&gt;=G92,"Topla","")</f>
        <v>2013Topla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2013Topla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2013Topla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2013Topla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</v>
      </c>
      <c r="B104" s="53" t="str">
        <f t="shared" si="2"/>
        <v>2013Aralık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Aralık</v>
      </c>
      <c r="O104" s="53" t="str">
        <f>VLOOKUP(Rapor!$T$5&amp;Data!G104,Kaynak!$A$5:$L$9578,12,0)</f>
        <v>Aralık</v>
      </c>
    </row>
    <row r="105" spans="1:15" x14ac:dyDescent="0.25">
      <c r="A105" t="str">
        <f>E105&amp;IF(MAX(Rapor!$B$12:$B$16)&gt;=G105,"Topla","")</f>
        <v>2013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2014Topla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2014Topla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2014Topla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2014Topla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2014Topla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2014Topla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2014Topla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2014Topla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2014Topla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2014Topla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2014Topla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2014Topla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2014Topla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2014Topla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2014Topla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2014Topla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2014Topla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2014Topla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2014Topla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2014Topla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2014Topla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2014Topla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2014Topla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2014Topla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2014Topla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2014Topla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2014Topla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2014Topla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2014Topla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2014Topla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2014Topla</v>
      </c>
      <c r="B143" s="53" t="str">
        <f t="shared" si="4"/>
        <v>2014Eylül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Eylül</v>
      </c>
      <c r="O143" s="53" t="str">
        <f>VLOOKUP(Rapor!$T$5&amp;Data!G143,Kaynak!$A$5:$L$9578,12,0)</f>
        <v>Eylül</v>
      </c>
    </row>
    <row r="144" spans="1:15" x14ac:dyDescent="0.25">
      <c r="A144" t="str">
        <f>E144&amp;IF(MAX(Rapor!$B$12:$B$16)&gt;=G144,"Topla","")</f>
        <v>2014Topla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2014Topla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2014Topla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2014Topla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</v>
      </c>
      <c r="B156" s="53" t="str">
        <f t="shared" si="4"/>
        <v>2014Aralık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Aralık</v>
      </c>
      <c r="O156" s="53" t="str">
        <f>VLOOKUP(Rapor!$T$5&amp;Data!G156,Kaynak!$A$5:$L$9578,12,0)</f>
        <v>Aralık</v>
      </c>
    </row>
    <row r="157" spans="1:15" x14ac:dyDescent="0.25">
      <c r="A157" t="str">
        <f>E157&amp;IF(MAX(Rapor!$B$12:$B$16)&gt;=G157,"Topla","")</f>
        <v>2014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2015Topla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2015Topla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2015Topla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2015Topla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2015Topla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2015Topla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2015Topla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2015Topla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2015Topla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2015Topla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2015Topla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2015Topla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2015Topla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2015Topla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2015Topla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2015Topla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2015Topla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2015Topla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2015Topla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2015Topla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2015Topla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2015Topla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2015Topla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2015Topla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2015Topla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2015Topla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2015Topla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2015Topla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2015Topla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2015Topla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2015Topla</v>
      </c>
      <c r="B195" s="53" t="str">
        <f t="shared" si="4"/>
        <v>2015Eylül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Eylül</v>
      </c>
      <c r="O195" s="53" t="str">
        <f>VLOOKUP(Rapor!$T$5&amp;Data!G195,Kaynak!$A$5:$L$9578,12,0)</f>
        <v>Eylül</v>
      </c>
    </row>
    <row r="196" spans="1:15" x14ac:dyDescent="0.25">
      <c r="A196" t="str">
        <f>E196&amp;IF(MAX(Rapor!$B$12:$B$16)&gt;=G196,"Topla","")</f>
        <v>2015Topla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2015Topla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2015Topla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2015Topla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</v>
      </c>
      <c r="B208" s="53" t="str">
        <f t="shared" si="6"/>
        <v>2015Aralık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Aralık</v>
      </c>
      <c r="O208" s="53" t="str">
        <f>VLOOKUP(Rapor!$T$5&amp;Data!G208,Kaynak!$A$5:$L$9578,12,0)</f>
        <v>Aralık</v>
      </c>
    </row>
    <row r="209" spans="1:15" x14ac:dyDescent="0.25">
      <c r="A209" t="str">
        <f>E209&amp;IF(MAX(Rapor!$B$12:$B$16)&gt;=G209,"Topla","")</f>
        <v>2015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2016Topla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2016Topla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2016Topla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2016Topla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2016Topla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2016Topla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2016Topla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2016Topla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2016Topla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2016Topla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2016Topla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2016Topla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2016Topla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2016Topla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2016Topla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2016Topla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2016Topla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2016Topla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2016Topla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2016Topla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2016Topla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2016Topla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2016Topla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2016Topla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2016Topla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2016Topla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2016Topla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2016Topla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2016Topla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2016Topla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2016Topla</v>
      </c>
      <c r="B247" s="53" t="str">
        <f t="shared" si="6"/>
        <v>2016Eylül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Eylül</v>
      </c>
      <c r="O247" s="53" t="str">
        <f>VLOOKUP(Rapor!$T$5&amp;Data!G247,Kaynak!$A$5:$L$9578,12,0)</f>
        <v>Eylül</v>
      </c>
    </row>
    <row r="248" spans="1:15" x14ac:dyDescent="0.25">
      <c r="A248" t="str">
        <f>E248&amp;IF(MAX(Rapor!$B$12:$B$16)&gt;=G248,"Topla","")</f>
        <v>2016Topla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2016Topla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2016Topla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2016Topla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</v>
      </c>
      <c r="B260" s="53" t="str">
        <f t="shared" ref="B260:B323" si="8">E260&amp;O260</f>
        <v>2016Aralık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Aralık</v>
      </c>
      <c r="O260" s="53" t="str">
        <f>VLOOKUP(Rapor!$T$5&amp;Data!G260,Kaynak!$A$5:$L$9578,12,0)</f>
        <v>Aralık</v>
      </c>
    </row>
    <row r="261" spans="1:16" x14ac:dyDescent="0.25">
      <c r="A261" t="str">
        <f>E261&amp;IF(MAX(Rapor!$B$12:$B$16)&gt;=G261,"Topla","")</f>
        <v>2016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2017Topla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2017Topla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2017Topla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2017Topla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2017Topla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2017Topla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2017Topla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2017Topla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2017Topla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2017Topla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2017Topla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2017Topla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2017Topla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2017Topla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2017Topla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2017Topla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2017Topla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2017Topla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2017Topla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2017Topla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2017Topla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2017Topla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2017Topla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2017Topla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2017Topla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2017Topla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2017Topla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2017Topla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2017Topla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2017Topla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2017Topla</v>
      </c>
      <c r="B299" s="53" t="str">
        <f t="shared" si="8"/>
        <v>2017Eylül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Eylül</v>
      </c>
      <c r="O299" s="53" t="str">
        <f>VLOOKUP(Rapor!$T$5&amp;Data!G299,Kaynak!$A$5:$L$9578,12,0)</f>
        <v>Eylül</v>
      </c>
    </row>
    <row r="300" spans="1:15" x14ac:dyDescent="0.25">
      <c r="A300" t="str">
        <f>E300&amp;IF(MAX(Rapor!$B$12:$B$16)&gt;=G300,"Topla","")</f>
        <v>2017Topla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2017Topla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2017Topla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2017Topla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</v>
      </c>
      <c r="B312" s="53" t="str">
        <f t="shared" si="8"/>
        <v>2017Aralık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Aralık</v>
      </c>
      <c r="O312" s="53" t="str">
        <f>VLOOKUP(Rapor!$T$5&amp;Data!G312,Kaynak!$A$5:$L$9578,12,0)</f>
        <v>Aralık</v>
      </c>
    </row>
    <row r="313" spans="1:15" x14ac:dyDescent="0.25">
      <c r="A313" t="str">
        <f>E313&amp;IF(MAX(Rapor!$B$12:$B$16)&gt;=G313,"Topla","")</f>
        <v>2017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2018Topla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2018Topla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2018Topla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2018Topla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2018Topla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2018Topla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2018Topla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2018Topla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2018Topla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2018Topla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2018Topla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2018Topla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2018Topla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2018Topla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2018Topla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2018Topla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2018Topla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2018Topla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2018Topla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2018Topla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2018Topla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2018Topla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2018Topla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2018Topla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2018Topla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2018Topla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2018Topla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2018Topla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2018Topla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2018Topla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2018Topla</v>
      </c>
      <c r="B351" s="53" t="str">
        <f t="shared" si="11"/>
        <v>2018Eylül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Eylül</v>
      </c>
      <c r="O351" s="53" t="str">
        <f>VLOOKUP(Rapor!$T$5&amp;Data!G351,Kaynak!$A$5:$L$9578,12,0)</f>
        <v>Eylül</v>
      </c>
    </row>
    <row r="352" spans="1:15" x14ac:dyDescent="0.25">
      <c r="A352" t="str">
        <f>E352&amp;IF(MAX(Rapor!$B$12:$B$16)&gt;=G352,"Topla","")</f>
        <v>2018Topla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2018Topla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2018Topla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2018Topla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</v>
      </c>
      <c r="B364" s="53" t="str">
        <f t="shared" si="11"/>
        <v>2018Aralık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Aralık</v>
      </c>
      <c r="O364" s="53" t="str">
        <f>VLOOKUP(Rapor!$T$5&amp;Data!G364,Kaynak!$A$5:$L$9578,12,0)</f>
        <v>Aralık</v>
      </c>
    </row>
    <row r="365" spans="1:15" x14ac:dyDescent="0.25">
      <c r="A365" t="str">
        <f>E365&amp;IF(MAX(Rapor!$B$12:$B$16)&gt;=G365,"Topla","")</f>
        <v>2018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2019Topla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2019Topla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2019Topla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2019Topla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2019Topla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2019Topla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2019Topla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2019Topla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2019Topla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2019Topla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2019Topla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2019Topla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2019Topla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2019Topla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2019Topla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2019Topla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2019Topla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2019Topla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2019Topla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2019Topla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2019Topla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2019Topla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2019Topla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2019Topla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2019Topla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2019Topla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2019Topla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2019Topla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2019Topla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2019Topla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2019Topla</v>
      </c>
      <c r="B404" s="53" t="str">
        <f t="shared" si="15"/>
        <v>2019Eylül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Eylül</v>
      </c>
      <c r="O404" s="53" t="str">
        <f>VLOOKUP(Rapor!$T$5&amp;Data!G404,Kaynak!$A$5:$L$9578,12,0)</f>
        <v>Eylül</v>
      </c>
    </row>
    <row r="405" spans="1:15" x14ac:dyDescent="0.25">
      <c r="A405" s="53" t="str">
        <f>E405&amp;IF(MAX(Rapor!$B$12:$B$16)&gt;=G405,"Topla","")</f>
        <v>2019Topla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2019Topla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2019Topla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2019Topla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</v>
      </c>
      <c r="B417" s="53" t="str">
        <f t="shared" si="15"/>
        <v>2019Aralık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Aralık</v>
      </c>
      <c r="O417" s="53" t="str">
        <f>VLOOKUP(Rapor!$T$5&amp;Data!G417,Kaynak!$A$5:$L$9578,12,0)</f>
        <v>Aralık</v>
      </c>
    </row>
    <row r="418" spans="1:15" x14ac:dyDescent="0.25">
      <c r="A418" s="53" t="str">
        <f>E418&amp;IF(MAX(Rapor!$B$12:$B$16)&gt;=G418,"Topla","")</f>
        <v>2019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2020Topla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2020Topla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2020Topla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2020Topla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2020Topla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2020Topla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2020Topla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2020Topla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2020Topla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2020Topla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2020Topla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2020Topla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2020Topla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2020Topla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2020Topla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2020Topla</v>
      </c>
      <c r="B441" s="53" t="str">
        <f t="shared" si="15"/>
        <v>2020Eylül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Eylül</v>
      </c>
      <c r="O441" s="53" t="str">
        <f>VLOOKUP(Rapor!$T$5&amp;Data!G441,Kaynak!$A$5:$L$9578,12,0)</f>
        <v>Eylül</v>
      </c>
    </row>
    <row r="442" spans="1:15" x14ac:dyDescent="0.25">
      <c r="A442" s="53" t="str">
        <f>E442&amp;IF(MAX(Rapor!$B$12:$B$16)&gt;=G442,"Topla","")</f>
        <v>2020Topla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2020Topla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2020Topla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2020Topla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</v>
      </c>
      <c r="B454" s="53" t="str">
        <f t="shared" si="20"/>
        <v>2020Aralık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Aralık</v>
      </c>
      <c r="O454" s="53" t="str">
        <f>VLOOKUP(Rapor!$T$5&amp;Data!G454,Kaynak!$A$5:$L$9578,12,0)</f>
        <v>Aralık</v>
      </c>
    </row>
    <row r="455" spans="1:15" x14ac:dyDescent="0.25">
      <c r="A455" s="53" t="str">
        <f>E455&amp;IF(MAX(Rapor!$B$12:$B$16)&gt;=G455,"Topla","")</f>
        <v>2020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2021Topla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2021Topla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2021Topla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2021Topla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2021Topla</v>
      </c>
      <c r="B463" s="53" t="str">
        <f t="shared" si="20"/>
        <v>2021Eylül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Eylül</v>
      </c>
    </row>
    <row r="464" spans="1:15" x14ac:dyDescent="0.25">
      <c r="A464" s="53" t="str">
        <f>E464&amp;IF(MAX(Rapor!$B$12:$B$16)&gt;=G464,"Topla","")</f>
        <v>2021Topla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2021Topla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2021Topla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2021Topla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2021Topla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2021Topla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2021Topla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2021Topla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</v>
      </c>
      <c r="B480" s="53" t="str">
        <f t="shared" si="20"/>
        <v>2021Aralık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Aralık</v>
      </c>
    </row>
    <row r="481" spans="1:15" x14ac:dyDescent="0.25">
      <c r="A481" s="53" t="str">
        <f>E481&amp;IF(MAX(Rapor!$B$12:$B$16)&gt;=G481,"Topla","")</f>
        <v>2021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2022Topla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2022Topla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2022Topla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2022Topla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2022Topla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2022Topla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2022Topla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2022Topla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2022Topla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2022Topla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2022Topla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2022Topla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2022Topla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2022Topla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2022Topla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2022Topla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2022Topla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2022Topla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2022Topla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2022Topla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2022Topla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2022Topla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2022Topla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2022Topla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2022Topla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2022Topla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2022Topla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2022Topla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2022Topla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2022Topla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2022Topla</v>
      </c>
      <c r="B519" s="53" t="str">
        <f t="shared" si="31"/>
        <v>2022Eylül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Eylül</v>
      </c>
    </row>
    <row r="520" spans="1:15" x14ac:dyDescent="0.25">
      <c r="A520" s="53" t="str">
        <f>E520&amp;IF(MAX(Rapor!$B$12:$B$16)&gt;=G520,"Topla","")</f>
        <v>2022Topla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2022Topla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2022Topla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2022Topla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</v>
      </c>
      <c r="B532" s="53" t="str">
        <f t="shared" si="37"/>
        <v>2022Aralık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Aralık</v>
      </c>
    </row>
    <row r="533" spans="1:15" x14ac:dyDescent="0.25">
      <c r="A533" s="53" t="str">
        <f>E533&amp;IF(MAX(Rapor!$B$12:$B$16)&gt;=G533,"Topla","")</f>
        <v>2022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2023Topla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2023Topla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2023Topla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2023Topla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2023Topla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2023Topla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2023Topla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2023Topla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2023Topla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2023Topla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2023Topla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2023Topla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2023Topla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2023Topla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2023Topla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2023Topla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2023Topla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2023Topla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2023Topla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2023Topla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2023Topla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2023Topla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2023Topla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2023Topla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2023Topla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2023Topla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2023Topla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2023Topla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2023Topla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2023Topla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2023Topla</v>
      </c>
      <c r="B571" s="53" t="str">
        <f t="shared" si="35"/>
        <v>2023Eylül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Eylül</v>
      </c>
    </row>
    <row r="572" spans="1:15" x14ac:dyDescent="0.25">
      <c r="A572" s="53" t="str">
        <f>E572&amp;IF(MAX(Rapor!$B$12:$B$16)&gt;=G572,"Topla","")</f>
        <v>2023Topla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2023Topla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2023Topla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2023Topla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</v>
      </c>
      <c r="B584" s="53" t="str">
        <f t="shared" si="54"/>
        <v>2023Aralık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Aralık</v>
      </c>
    </row>
    <row r="585" spans="1:15" x14ac:dyDescent="0.25">
      <c r="A585" s="53" t="str">
        <f>E585&amp;IF(MAX(Rapor!$B$12:$B$16)&gt;=G585,"Topla","")</f>
        <v>2023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2024Topla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2024Topla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2024Topla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2024Topla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2024Topla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2024Topla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2024Topla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2024Topla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2024Topla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2024Topla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2024Topla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2024Topla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2024Topla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2024Topla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2024Topla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2024Topla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2024Topla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2024Topla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2024Topla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2024Topla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2024Topla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2024Topla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2024Topla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2024Topla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2024Topla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2024Topla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2024Topla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2024Topla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2024Topla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2024Topla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2024Topla</v>
      </c>
      <c r="B623" s="53" t="str">
        <f t="shared" si="55"/>
        <v>2024Eylül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Eylül</v>
      </c>
    </row>
    <row r="624" spans="1:15" x14ac:dyDescent="0.25">
      <c r="A624" s="53" t="str">
        <f>E624&amp;IF(MAX(Rapor!$B$12:$B$16)&gt;=G624,"Topla","")</f>
        <v>2024Topla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2024Topla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2024Topla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2024Topla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</v>
      </c>
      <c r="B636" s="53" t="str">
        <f t="shared" si="55"/>
        <v>2024Aralık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Aralık</v>
      </c>
    </row>
    <row r="637" spans="1:15" x14ac:dyDescent="0.25">
      <c r="A637" s="53" t="str">
        <f>E637&amp;IF(MAX(Rapor!$B$12:$B$16)&gt;=G637,"Topla","")</f>
        <v>2024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808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809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810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811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812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813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814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815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816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2025Topla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826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2025Topla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827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2025Topla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828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2025Topla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829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2025Topla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834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2025Topla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835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2025Topla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836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2025Topla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837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2025Topla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838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2025Topla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847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2025Topla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848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2025Topla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849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2025Topla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850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2025Topla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857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2025Topla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858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2025Topla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859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2025Topla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860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2025Topla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868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2025Topla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869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2025Topla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870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2025Topla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871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2025Topla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872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2025Topla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880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2025Topla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881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2025Topla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882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2025Topla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883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890</v>
      </c>
      <c r="G672" s="82" t="s">
        <v>891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892</v>
      </c>
      <c r="G673" s="82" t="s">
        <v>893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2025Topla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894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2025Topla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895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2025Topla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896</v>
      </c>
      <c r="G676" s="75">
        <v>35</v>
      </c>
      <c r="I676" s="53">
        <v>133542</v>
      </c>
      <c r="J676" s="53"/>
      <c r="K676" s="5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2025Topla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897</v>
      </c>
      <c r="G677" s="75">
        <v>36</v>
      </c>
      <c r="I677" s="53">
        <v>216116</v>
      </c>
      <c r="J677" s="53"/>
      <c r="K677" s="5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2025Topla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898</v>
      </c>
      <c r="G678" s="75">
        <v>37</v>
      </c>
      <c r="I678" s="53">
        <v>235146</v>
      </c>
      <c r="J678" s="53"/>
      <c r="K678" s="5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2025Topla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899</v>
      </c>
      <c r="G679" s="75">
        <v>38</v>
      </c>
      <c r="I679" s="53">
        <v>179114</v>
      </c>
      <c r="J679" s="53"/>
      <c r="K679" s="5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2025Topla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900</v>
      </c>
      <c r="G680" s="75">
        <v>39</v>
      </c>
      <c r="I680" s="53">
        <v>619705</v>
      </c>
      <c r="J680" s="53"/>
      <c r="K680" s="5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Topla</v>
      </c>
      <c r="B681" s="53" t="str">
        <f t="shared" si="59"/>
        <v/>
      </c>
      <c r="C681" s="53"/>
      <c r="D681" s="53" t="str">
        <f t="shared" si="60"/>
        <v/>
      </c>
    </row>
    <row r="682" spans="1:15" x14ac:dyDescent="0.25">
      <c r="A682" s="53" t="str">
        <f>E682&amp;IF(MAX(Rapor!$B$12:$B$16)&gt;=G682,"Topla","")</f>
        <v>Topla</v>
      </c>
      <c r="B682" s="53" t="str">
        <f t="shared" si="59"/>
        <v/>
      </c>
      <c r="C682" s="53"/>
      <c r="D682" s="53" t="str">
        <f t="shared" si="60"/>
        <v/>
      </c>
    </row>
    <row r="683" spans="1:15" x14ac:dyDescent="0.25">
      <c r="A683" s="53" t="str">
        <f>E683&amp;IF(MAX(Rapor!$B$12:$B$16)&gt;=G683,"Topla","")</f>
        <v>Topla</v>
      </c>
      <c r="B683" s="53" t="str">
        <f t="shared" si="59"/>
        <v/>
      </c>
      <c r="C683" s="53"/>
      <c r="D683" s="53" t="str">
        <f t="shared" si="60"/>
        <v/>
      </c>
    </row>
    <row r="684" spans="1:15" x14ac:dyDescent="0.25">
      <c r="A684" s="53" t="str">
        <f>E684&amp;IF(MAX(Rapor!$B$12:$B$16)&gt;=G684,"Topla","")</f>
        <v>Topla</v>
      </c>
      <c r="B684" s="53" t="str">
        <f t="shared" si="59"/>
        <v/>
      </c>
      <c r="C684" s="53"/>
      <c r="D684" s="53" t="str">
        <f t="shared" si="60"/>
        <v/>
      </c>
    </row>
    <row r="685" spans="1:15" x14ac:dyDescent="0.25">
      <c r="A685" s="53" t="str">
        <f>E685&amp;IF(MAX(Rapor!$B$12:$B$16)&gt;=G685,"Topla","")</f>
        <v>Topla</v>
      </c>
      <c r="B685" s="53" t="str">
        <f t="shared" si="59"/>
        <v/>
      </c>
      <c r="C685" s="53"/>
      <c r="D685" s="53" t="str">
        <f t="shared" si="60"/>
        <v/>
      </c>
    </row>
    <row r="686" spans="1:15" x14ac:dyDescent="0.25">
      <c r="A686" s="53" t="str">
        <f>E686&amp;IF(MAX(Rapor!$B$12:$B$16)&gt;=G686,"Topla","")</f>
        <v>Topla</v>
      </c>
      <c r="B686" s="53" t="str">
        <f t="shared" si="59"/>
        <v/>
      </c>
      <c r="C686" s="53"/>
      <c r="D686" s="53" t="str">
        <f t="shared" si="60"/>
        <v/>
      </c>
    </row>
    <row r="687" spans="1:15" x14ac:dyDescent="0.25">
      <c r="A687" s="53" t="str">
        <f>E687&amp;IF(MAX(Rapor!$B$12:$B$16)&gt;=G687,"Topla","")</f>
        <v>Topla</v>
      </c>
      <c r="B687" s="53" t="str">
        <f t="shared" si="59"/>
        <v/>
      </c>
      <c r="C687" s="53"/>
      <c r="D687" s="53" t="str">
        <f t="shared" si="60"/>
        <v/>
      </c>
    </row>
    <row r="688" spans="1:15" x14ac:dyDescent="0.25">
      <c r="A688" s="53" t="str">
        <f>E688&amp;IF(MAX(Rapor!$B$12:$B$16)&gt;=G688,"Topla","")</f>
        <v>Topla</v>
      </c>
      <c r="B688" s="53" t="str">
        <f t="shared" si="59"/>
        <v/>
      </c>
      <c r="C688" s="53"/>
      <c r="D688" s="53" t="str">
        <f t="shared" si="60"/>
        <v/>
      </c>
    </row>
    <row r="689" spans="1:4" x14ac:dyDescent="0.25">
      <c r="A689" s="53" t="str">
        <f>E689&amp;IF(MAX(Rapor!$B$12:$B$16)&gt;=G689,"Topla","")</f>
        <v>Topla</v>
      </c>
      <c r="B689" s="53" t="str">
        <f t="shared" si="59"/>
        <v/>
      </c>
      <c r="C689" s="53"/>
      <c r="D689" s="53" t="str">
        <f t="shared" si="60"/>
        <v/>
      </c>
    </row>
    <row r="690" spans="1:4" x14ac:dyDescent="0.25">
      <c r="A690" s="53" t="str">
        <f>E690&amp;IF(MAX(Rapor!$B$12:$B$16)&gt;=G690,"Topla","")</f>
        <v>Topla</v>
      </c>
      <c r="B690" s="53" t="str">
        <f t="shared" si="59"/>
        <v/>
      </c>
      <c r="C690" s="53"/>
      <c r="D690" s="53" t="str">
        <f t="shared" si="60"/>
        <v/>
      </c>
    </row>
    <row r="691" spans="1:4" x14ac:dyDescent="0.25">
      <c r="A691" s="53" t="str">
        <f>E691&amp;IF(MAX(Rapor!$B$12:$B$16)&gt;=G691,"Topla","")</f>
        <v>Topla</v>
      </c>
      <c r="B691" s="53" t="str">
        <f t="shared" si="59"/>
        <v/>
      </c>
      <c r="C691" s="53"/>
      <c r="D691" s="53" t="str">
        <f t="shared" si="60"/>
        <v/>
      </c>
    </row>
    <row r="692" spans="1:4" x14ac:dyDescent="0.25">
      <c r="A692" s="53" t="str">
        <f>E692&amp;IF(MAX(Rapor!$B$12:$B$16)&gt;=G692,"Topla","")</f>
        <v>Topla</v>
      </c>
      <c r="B692" s="53" t="str">
        <f t="shared" si="59"/>
        <v/>
      </c>
      <c r="C692" s="53"/>
      <c r="D692" s="53" t="str">
        <f t="shared" si="60"/>
        <v/>
      </c>
    </row>
    <row r="693" spans="1:4" x14ac:dyDescent="0.25">
      <c r="A693" s="53" t="str">
        <f>E693&amp;IF(MAX(Rapor!$B$12:$B$16)&gt;=G693,"Topla","")</f>
        <v>Topla</v>
      </c>
      <c r="B693" s="53" t="str">
        <f t="shared" si="59"/>
        <v/>
      </c>
      <c r="C693" s="53"/>
      <c r="D693" s="53" t="str">
        <f t="shared" si="60"/>
        <v/>
      </c>
    </row>
    <row r="694" spans="1:4" x14ac:dyDescent="0.25">
      <c r="A694" s="53" t="str">
        <f>E694&amp;IF(MAX(Rapor!$B$12:$B$16)&gt;=G694,"Topla","")</f>
        <v>Topla</v>
      </c>
      <c r="B694" s="53" t="str">
        <f t="shared" si="59"/>
        <v/>
      </c>
      <c r="C694" s="53"/>
      <c r="D694" s="53" t="str">
        <f t="shared" si="60"/>
        <v/>
      </c>
    </row>
    <row r="695" spans="1:4" x14ac:dyDescent="0.25">
      <c r="A695" s="53" t="str">
        <f>E695&amp;IF(MAX(Rapor!$B$12:$B$16)&gt;=G695,"Topla","")</f>
        <v>Topla</v>
      </c>
      <c r="B695" s="53" t="str">
        <f t="shared" si="59"/>
        <v/>
      </c>
      <c r="C695" s="53"/>
      <c r="D695" s="53" t="str">
        <f t="shared" si="60"/>
        <v/>
      </c>
    </row>
    <row r="696" spans="1:4" x14ac:dyDescent="0.25">
      <c r="A696" s="53" t="str">
        <f>E696&amp;IF(MAX(Rapor!$B$12:$B$16)&gt;=G696,"Topla","")</f>
        <v>Topla</v>
      </c>
      <c r="B696" s="53" t="str">
        <f t="shared" si="59"/>
        <v/>
      </c>
      <c r="C696" s="53"/>
      <c r="D696" s="53" t="str">
        <f t="shared" si="60"/>
        <v/>
      </c>
    </row>
    <row r="697" spans="1:4" x14ac:dyDescent="0.25">
      <c r="A697" s="53" t="str">
        <f>E697&amp;IF(MAX(Rapor!$B$12:$B$16)&gt;=G697,"Topla","")</f>
        <v>Topla</v>
      </c>
      <c r="B697" s="53" t="str">
        <f t="shared" si="59"/>
        <v/>
      </c>
      <c r="C697" s="53"/>
      <c r="D697" s="53" t="str">
        <f t="shared" si="60"/>
        <v/>
      </c>
    </row>
    <row r="698" spans="1:4" x14ac:dyDescent="0.25">
      <c r="A698" s="53" t="str">
        <f>E698&amp;IF(MAX(Rapor!$B$12:$B$16)&gt;=G698,"Topla","")</f>
        <v>Topla</v>
      </c>
      <c r="B698" s="53" t="str">
        <f t="shared" si="59"/>
        <v/>
      </c>
      <c r="C698" s="53"/>
      <c r="D698" s="53" t="str">
        <f t="shared" si="60"/>
        <v/>
      </c>
    </row>
    <row r="699" spans="1:4" x14ac:dyDescent="0.25">
      <c r="A699" s="53" t="str">
        <f>E699&amp;IF(MAX(Rapor!$B$12:$B$16)&gt;=G699,"Topla","")</f>
        <v>Topla</v>
      </c>
      <c r="B699" s="53" t="str">
        <f t="shared" si="59"/>
        <v/>
      </c>
      <c r="C699" s="53"/>
      <c r="D699" s="53" t="str">
        <f t="shared" si="60"/>
        <v/>
      </c>
    </row>
    <row r="700" spans="1:4" x14ac:dyDescent="0.25">
      <c r="A700" s="53" t="str">
        <f>E700&amp;IF(MAX(Rapor!$B$12:$B$16)&gt;=G700,"Topla","")</f>
        <v>Topla</v>
      </c>
      <c r="B700" s="53" t="str">
        <f t="shared" si="59"/>
        <v/>
      </c>
      <c r="C700" s="53"/>
      <c r="D700" s="53" t="str">
        <f t="shared" si="60"/>
        <v/>
      </c>
    </row>
    <row r="701" spans="1:4" x14ac:dyDescent="0.25">
      <c r="A701" s="53" t="str">
        <f>E701&amp;IF(MAX(Rapor!$B$12:$B$16)&gt;=G701,"Topla","")</f>
        <v>Topla</v>
      </c>
      <c r="B701" s="53" t="str">
        <f t="shared" si="59"/>
        <v/>
      </c>
      <c r="C701" s="53"/>
      <c r="D701" s="53" t="str">
        <f t="shared" si="60"/>
        <v/>
      </c>
    </row>
    <row r="702" spans="1:4" x14ac:dyDescent="0.25">
      <c r="A702" s="53" t="str">
        <f>E702&amp;IF(MAX(Rapor!$B$12:$B$16)&gt;=G702,"Topla","")</f>
        <v>Topla</v>
      </c>
      <c r="B702" s="53" t="str">
        <f t="shared" si="59"/>
        <v/>
      </c>
      <c r="C702" s="53"/>
      <c r="D702" s="53" t="str">
        <f t="shared" si="60"/>
        <v/>
      </c>
    </row>
    <row r="703" spans="1:4" x14ac:dyDescent="0.25">
      <c r="A703" s="53" t="str">
        <f>E703&amp;IF(MAX(Rapor!$B$12:$B$16)&gt;=G703,"Topla","")</f>
        <v>Topla</v>
      </c>
      <c r="B703" s="53" t="str">
        <f t="shared" si="59"/>
        <v/>
      </c>
      <c r="C703" s="53"/>
      <c r="D703" s="53" t="str">
        <f t="shared" si="60"/>
        <v/>
      </c>
    </row>
    <row r="704" spans="1:4" x14ac:dyDescent="0.25">
      <c r="A704" s="53" t="str">
        <f>E704&amp;IF(MAX(Rapor!$B$12:$B$16)&gt;=G704,"Topla","")</f>
        <v>Topla</v>
      </c>
      <c r="B704" s="53" t="str">
        <f t="shared" si="59"/>
        <v/>
      </c>
      <c r="C704" s="53"/>
      <c r="D704" s="53" t="str">
        <f t="shared" si="60"/>
        <v/>
      </c>
    </row>
    <row r="705" spans="1:4" x14ac:dyDescent="0.25">
      <c r="A705" s="53" t="str">
        <f>E705&amp;IF(MAX(Rapor!$B$12:$B$16)&gt;=G705,"Topla","")</f>
        <v>Topla</v>
      </c>
      <c r="B705" s="53" t="str">
        <f t="shared" si="59"/>
        <v/>
      </c>
      <c r="C705" s="53"/>
      <c r="D705" s="53" t="str">
        <f t="shared" si="60"/>
        <v/>
      </c>
    </row>
    <row r="706" spans="1:4" x14ac:dyDescent="0.25">
      <c r="A706" s="53" t="str">
        <f>E706&amp;IF(MAX(Rapor!$B$12:$B$16)&gt;=G706,"Topla","")</f>
        <v>Topla</v>
      </c>
      <c r="B706" s="53" t="str">
        <f t="shared" si="59"/>
        <v/>
      </c>
      <c r="C706" s="53"/>
      <c r="D706" s="53" t="str">
        <f t="shared" si="60"/>
        <v/>
      </c>
    </row>
    <row r="707" spans="1:4" x14ac:dyDescent="0.25">
      <c r="A707" s="53" t="str">
        <f>E707&amp;IF(MAX(Rapor!$B$12:$B$16)&gt;=G707,"Topla","")</f>
        <v>Topla</v>
      </c>
      <c r="B707" s="53" t="str">
        <f t="shared" si="59"/>
        <v/>
      </c>
      <c r="C707" s="53"/>
      <c r="D707" s="53" t="str">
        <f t="shared" si="60"/>
        <v/>
      </c>
    </row>
    <row r="708" spans="1:4" x14ac:dyDescent="0.25">
      <c r="A708" s="53" t="str">
        <f>E708&amp;IF(MAX(Rapor!$B$12:$B$16)&gt;=G708,"Topla","")</f>
        <v>Topla</v>
      </c>
      <c r="B708" s="53" t="str">
        <f t="shared" si="59"/>
        <v/>
      </c>
      <c r="C708" s="53"/>
      <c r="D708" s="53" t="str">
        <f t="shared" si="60"/>
        <v/>
      </c>
    </row>
  </sheetData>
  <autoFilter ref="A3:M602"/>
  <sortState ref="F413:M417">
    <sortCondition ref="G413:G417"/>
  </sortState>
  <customSheetViews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1"/>
      <autoFilter ref="A3:M602"/>
    </customSheetView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735"/>
  <sheetViews>
    <sheetView topLeftCell="A20" workbookViewId="0">
      <selection activeCell="R57" sqref="R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2025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Eylül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Aralık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</sheetData>
  <customSheetViews>
    <customSheetView guid="{AF16ADA2-8E57-4CFA-AC49-FB68095D02C1}" state="hidden" topLeftCell="A493">
      <selection activeCell="N476" sqref="N476"/>
      <pageMargins left="0.7" right="0.7" top="0.75" bottom="0.75" header="0.3" footer="0.3"/>
    </customSheetView>
    <customSheetView guid="{33717819-CA90-423F-BB71-986FF25955DB}" state="hidden">
      <selection activeCell="H1" sqref="H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5" t="s">
        <v>579</v>
      </c>
      <c r="G18" s="124" t="s">
        <v>1</v>
      </c>
      <c r="H18" s="126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5"/>
      <c r="G19" s="124"/>
      <c r="H19" s="126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6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6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G24:G25"/>
    <mergeCell ref="H24:H25"/>
    <mergeCell ref="J24:J25"/>
    <mergeCell ref="K24:K25"/>
    <mergeCell ref="L24:L25"/>
    <mergeCell ref="L18:L19"/>
    <mergeCell ref="F18:F19"/>
    <mergeCell ref="G18:G19"/>
    <mergeCell ref="H18:H19"/>
    <mergeCell ref="J18:J19"/>
    <mergeCell ref="K18:K19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2025-10-15T10:47:22Z</dcterms:modified>
</cp:coreProperties>
</file>