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0k+NZSB5KmaDVOSHsMXjeIg6+bwCjgrJ0VdQxJkjlnQ1GgxJ11ycLlxkNeKbj+tmtdpRy+Q1okAnsPrz9IbZ8w==" workbookSaltValue="Q1eYJx8aK1FJa3LRwXw7HQ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İpek YAMAN - Personal View" guid="{AF16ADA2-8E57-4CFA-AC49-FB68095D02C1}" mergeInterval="0" personalView="1" maximized="1" xWindow="-8" yWindow="-8" windowWidth="1936" windowHeight="1056" activeSheetId="1"/>
    <customWorkbookView name="Talha Keleş - Personal View" guid="{33717819-CA90-423F-BB71-986FF25955D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3" i="3" l="1"/>
  <c r="B743" i="3"/>
  <c r="D742" i="3"/>
  <c r="B742" i="3"/>
  <c r="D741" i="3"/>
  <c r="B741" i="3"/>
  <c r="D740" i="3"/>
  <c r="B740" i="3"/>
  <c r="D739" i="3"/>
  <c r="B739" i="3"/>
  <c r="D738" i="3"/>
  <c r="B738" i="3"/>
  <c r="D737" i="3"/>
  <c r="B737" i="3"/>
  <c r="D736" i="3"/>
  <c r="B736" i="3"/>
  <c r="D735" i="3"/>
  <c r="B735" i="3"/>
  <c r="D734" i="3"/>
  <c r="B734" i="3"/>
  <c r="D733" i="3"/>
  <c r="B733" i="3"/>
  <c r="D732" i="3"/>
  <c r="B732" i="3"/>
  <c r="D731" i="3"/>
  <c r="B731" i="3"/>
  <c r="D730" i="3"/>
  <c r="B730" i="3"/>
  <c r="D729" i="3"/>
  <c r="B729" i="3"/>
  <c r="D728" i="3"/>
  <c r="B728" i="3"/>
  <c r="D727" i="3"/>
  <c r="B727" i="3"/>
  <c r="D726" i="3"/>
  <c r="B726" i="3"/>
  <c r="D725" i="3"/>
  <c r="B725" i="3"/>
  <c r="D724" i="3"/>
  <c r="B724" i="3"/>
  <c r="D723" i="3"/>
  <c r="B723" i="3"/>
  <c r="D722" i="3"/>
  <c r="B722" i="3"/>
  <c r="D721" i="3"/>
  <c r="B721" i="3"/>
  <c r="D720" i="3"/>
  <c r="B720" i="3"/>
  <c r="D719" i="3"/>
  <c r="B719" i="3"/>
  <c r="D718" i="3"/>
  <c r="B718" i="3"/>
  <c r="D717" i="3"/>
  <c r="B717" i="3"/>
  <c r="D716" i="3"/>
  <c r="B716" i="3"/>
  <c r="D715" i="3"/>
  <c r="B715" i="3"/>
  <c r="D714" i="3"/>
  <c r="B714" i="3"/>
  <c r="D713" i="3"/>
  <c r="B713" i="3"/>
  <c r="D712" i="3"/>
  <c r="B712" i="3"/>
  <c r="D711" i="3"/>
  <c r="B711" i="3"/>
  <c r="D710" i="3"/>
  <c r="B710" i="3"/>
  <c r="D709" i="3"/>
  <c r="B709" i="3"/>
  <c r="F787" i="2" l="1"/>
  <c r="C787" i="2" s="1"/>
  <c r="B787" i="2"/>
  <c r="A787" i="2"/>
  <c r="F786" i="2"/>
  <c r="C786" i="2"/>
  <c r="B786" i="2"/>
  <c r="A786" i="2"/>
  <c r="F785" i="2"/>
  <c r="C785" i="2"/>
  <c r="B785" i="2"/>
  <c r="A785" i="2"/>
  <c r="F784" i="2"/>
  <c r="C784" i="2" s="1"/>
  <c r="B784" i="2"/>
  <c r="A784" i="2"/>
  <c r="F783" i="2"/>
  <c r="C783" i="2"/>
  <c r="B783" i="2"/>
  <c r="A783" i="2"/>
  <c r="F782" i="2"/>
  <c r="C782" i="2"/>
  <c r="B782" i="2"/>
  <c r="A782" i="2"/>
  <c r="F781" i="2"/>
  <c r="C781" i="2" s="1"/>
  <c r="B781" i="2"/>
  <c r="A781" i="2"/>
  <c r="F780" i="2"/>
  <c r="C780" i="2"/>
  <c r="B780" i="2"/>
  <c r="A780" i="2"/>
  <c r="F779" i="2"/>
  <c r="C779" i="2"/>
  <c r="B779" i="2"/>
  <c r="A779" i="2"/>
  <c r="F778" i="2"/>
  <c r="C778" i="2" s="1"/>
  <c r="B778" i="2"/>
  <c r="A778" i="2"/>
  <c r="F777" i="2"/>
  <c r="C777" i="2"/>
  <c r="B777" i="2"/>
  <c r="A777" i="2"/>
  <c r="F776" i="2"/>
  <c r="C776" i="2"/>
  <c r="B776" i="2"/>
  <c r="A776" i="2"/>
  <c r="F775" i="2"/>
  <c r="C775" i="2" s="1"/>
  <c r="B775" i="2"/>
  <c r="A775" i="2"/>
  <c r="F774" i="2"/>
  <c r="C774" i="2"/>
  <c r="B774" i="2"/>
  <c r="A774" i="2"/>
  <c r="F773" i="2"/>
  <c r="C773" i="2"/>
  <c r="B773" i="2"/>
  <c r="A773" i="2"/>
  <c r="F772" i="2"/>
  <c r="C772" i="2" s="1"/>
  <c r="B772" i="2"/>
  <c r="A772" i="2"/>
  <c r="F771" i="2"/>
  <c r="C771" i="2"/>
  <c r="B771" i="2"/>
  <c r="A771" i="2"/>
  <c r="F770" i="2"/>
  <c r="C770" i="2"/>
  <c r="B770" i="2"/>
  <c r="A770" i="2"/>
  <c r="F769" i="2"/>
  <c r="C769" i="2" s="1"/>
  <c r="B769" i="2"/>
  <c r="A769" i="2"/>
  <c r="F768" i="2"/>
  <c r="C768" i="2"/>
  <c r="B768" i="2"/>
  <c r="A768" i="2"/>
  <c r="F767" i="2"/>
  <c r="C767" i="2"/>
  <c r="B767" i="2"/>
  <c r="A767" i="2"/>
  <c r="F766" i="2"/>
  <c r="C766" i="2" s="1"/>
  <c r="B766" i="2"/>
  <c r="A766" i="2"/>
  <c r="F765" i="2"/>
  <c r="C765" i="2"/>
  <c r="B765" i="2"/>
  <c r="A765" i="2"/>
  <c r="F764" i="2"/>
  <c r="C764" i="2"/>
  <c r="B764" i="2"/>
  <c r="A764" i="2"/>
  <c r="F763" i="2"/>
  <c r="C763" i="2" s="1"/>
  <c r="B763" i="2"/>
  <c r="A763" i="2"/>
  <c r="F762" i="2"/>
  <c r="C762" i="2"/>
  <c r="B762" i="2"/>
  <c r="A762" i="2"/>
  <c r="F761" i="2"/>
  <c r="C761" i="2"/>
  <c r="B761" i="2"/>
  <c r="A761" i="2"/>
  <c r="F760" i="2"/>
  <c r="C760" i="2" s="1"/>
  <c r="B760" i="2"/>
  <c r="A760" i="2"/>
  <c r="F759" i="2"/>
  <c r="C759" i="2"/>
  <c r="B759" i="2"/>
  <c r="A759" i="2"/>
  <c r="F758" i="2"/>
  <c r="C758" i="2"/>
  <c r="B758" i="2"/>
  <c r="A758" i="2"/>
  <c r="F757" i="2"/>
  <c r="C757" i="2" s="1"/>
  <c r="B757" i="2"/>
  <c r="A757" i="2"/>
  <c r="F756" i="2"/>
  <c r="C756" i="2"/>
  <c r="B756" i="2"/>
  <c r="A756" i="2"/>
  <c r="F755" i="2"/>
  <c r="C755" i="2"/>
  <c r="B755" i="2"/>
  <c r="A755" i="2"/>
  <c r="F754" i="2"/>
  <c r="C754" i="2" s="1"/>
  <c r="B754" i="2"/>
  <c r="A754" i="2"/>
  <c r="F753" i="2"/>
  <c r="C753" i="2"/>
  <c r="B753" i="2"/>
  <c r="A753" i="2"/>
  <c r="F752" i="2"/>
  <c r="C752" i="2"/>
  <c r="B752" i="2"/>
  <c r="A752" i="2"/>
  <c r="F751" i="2"/>
  <c r="C751" i="2" s="1"/>
  <c r="B751" i="2"/>
  <c r="A751" i="2"/>
  <c r="F750" i="2"/>
  <c r="C750" i="2"/>
  <c r="B750" i="2"/>
  <c r="A750" i="2"/>
  <c r="F749" i="2"/>
  <c r="C749" i="2"/>
  <c r="B749" i="2"/>
  <c r="A749" i="2"/>
  <c r="F748" i="2"/>
  <c r="C748" i="2" s="1"/>
  <c r="B748" i="2"/>
  <c r="A748" i="2"/>
  <c r="F747" i="2"/>
  <c r="C747" i="2"/>
  <c r="B747" i="2"/>
  <c r="A747" i="2"/>
  <c r="F746" i="2"/>
  <c r="C746" i="2"/>
  <c r="B746" i="2"/>
  <c r="A746" i="2"/>
  <c r="F745" i="2"/>
  <c r="C745" i="2" s="1"/>
  <c r="B745" i="2"/>
  <c r="A745" i="2"/>
  <c r="F744" i="2"/>
  <c r="C744" i="2" s="1"/>
  <c r="B744" i="2"/>
  <c r="A744" i="2"/>
  <c r="F743" i="2"/>
  <c r="C743" i="2"/>
  <c r="B743" i="2"/>
  <c r="A743" i="2"/>
  <c r="F742" i="2"/>
  <c r="C742" i="2" s="1"/>
  <c r="B742" i="2"/>
  <c r="A742" i="2"/>
  <c r="F741" i="2"/>
  <c r="C741" i="2"/>
  <c r="B741" i="2"/>
  <c r="A741" i="2"/>
  <c r="F740" i="2"/>
  <c r="C740" i="2" s="1"/>
  <c r="B740" i="2"/>
  <c r="A740" i="2"/>
  <c r="F739" i="2"/>
  <c r="C739" i="2" s="1"/>
  <c r="B739" i="2"/>
  <c r="A739" i="2"/>
  <c r="F738" i="2"/>
  <c r="C738" i="2" s="1"/>
  <c r="B738" i="2"/>
  <c r="A738" i="2"/>
  <c r="F737" i="2"/>
  <c r="C737" i="2" s="1"/>
  <c r="B737" i="2"/>
  <c r="A737" i="2"/>
  <c r="B736" i="2" l="1"/>
  <c r="A736" i="2"/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4" i="2"/>
  <c r="S52" i="2" s="1"/>
  <c r="S17" i="2" l="1"/>
  <c r="S19" i="2"/>
  <c r="S29" i="2"/>
  <c r="S44" i="2"/>
  <c r="S49" i="2"/>
  <c r="S20" i="2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G6" i="1" l="1"/>
  <c r="G11" i="1" s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H6" i="1" l="1"/>
  <c r="H11" i="1" s="1"/>
  <c r="I6" i="1"/>
  <c r="I11" i="1" s="1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C526" i="2" l="1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N424" i="3" l="1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 l="1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S12" i="1" l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U13" i="1"/>
  <c r="U12" i="1"/>
  <c r="T18" i="1"/>
  <c r="U8" i="1"/>
  <c r="S18" i="1"/>
  <c r="R18" i="1" l="1"/>
  <c r="U18" i="1"/>
  <c r="F736" i="2" l="1"/>
  <c r="C736" i="2" s="1"/>
  <c r="D15" i="1" l="1"/>
  <c r="D16" i="1"/>
  <c r="D14" i="1"/>
  <c r="D13" i="1"/>
  <c r="D12" i="1"/>
  <c r="B15" i="1"/>
  <c r="B13" i="1"/>
  <c r="B16" i="1"/>
  <c r="B14" i="1"/>
  <c r="B12" i="1"/>
  <c r="A742" i="3" l="1"/>
  <c r="A738" i="3"/>
  <c r="A734" i="3"/>
  <c r="A730" i="3"/>
  <c r="A726" i="3"/>
  <c r="A722" i="3"/>
  <c r="A718" i="3"/>
  <c r="A714" i="3"/>
  <c r="A710" i="3"/>
  <c r="A736" i="3"/>
  <c r="A728" i="3"/>
  <c r="A720" i="3"/>
  <c r="A739" i="3"/>
  <c r="A731" i="3"/>
  <c r="A723" i="3"/>
  <c r="A711" i="3"/>
  <c r="A741" i="3"/>
  <c r="A737" i="3"/>
  <c r="A733" i="3"/>
  <c r="A729" i="3"/>
  <c r="A725" i="3"/>
  <c r="A721" i="3"/>
  <c r="A717" i="3"/>
  <c r="A713" i="3"/>
  <c r="A709" i="3"/>
  <c r="A740" i="3"/>
  <c r="A732" i="3"/>
  <c r="A724" i="3"/>
  <c r="A716" i="3"/>
  <c r="A712" i="3"/>
  <c r="A743" i="3"/>
  <c r="A735" i="3"/>
  <c r="A727" i="3"/>
  <c r="A719" i="3"/>
  <c r="A715" i="3"/>
  <c r="A621" i="3"/>
  <c r="A107" i="3"/>
  <c r="A105" i="3"/>
  <c r="A406" i="3"/>
  <c r="A491" i="3"/>
  <c r="A693" i="3"/>
  <c r="A389" i="3"/>
  <c r="A282" i="3"/>
  <c r="A237" i="3"/>
  <c r="A644" i="3"/>
  <c r="A148" i="3"/>
  <c r="A144" i="3"/>
  <c r="A423" i="3"/>
  <c r="A289" i="3"/>
  <c r="A699" i="3"/>
  <c r="A648" i="3"/>
  <c r="A191" i="3"/>
  <c r="A349" i="3"/>
  <c r="A563" i="3"/>
  <c r="A658" i="3"/>
  <c r="A398" i="3"/>
  <c r="A383" i="3"/>
  <c r="A19" i="3"/>
  <c r="A618" i="3"/>
  <c r="A604" i="3"/>
  <c r="A294" i="3"/>
  <c r="A351" i="3"/>
  <c r="A231" i="3"/>
  <c r="A508" i="3"/>
  <c r="A333" i="3"/>
  <c r="A296" i="3"/>
  <c r="A465" i="3"/>
  <c r="A379" i="3"/>
  <c r="A619" i="3"/>
  <c r="A452" i="3"/>
  <c r="A199" i="3"/>
  <c r="A686" i="3"/>
  <c r="A610" i="3"/>
  <c r="A217" i="3"/>
  <c r="A86" i="3"/>
  <c r="A457" i="3"/>
  <c r="A694" i="3"/>
  <c r="A268" i="3"/>
  <c r="A373" i="3"/>
  <c r="A501" i="3"/>
  <c r="A331" i="3"/>
  <c r="A665" i="3"/>
  <c r="A250" i="3"/>
  <c r="A103" i="3"/>
  <c r="A230" i="3"/>
  <c r="A151" i="3"/>
  <c r="A257" i="3"/>
  <c r="A605" i="3"/>
  <c r="A93" i="3"/>
  <c r="A682" i="3"/>
  <c r="A222" i="3"/>
  <c r="A490" i="3"/>
  <c r="A117" i="3"/>
  <c r="K12" i="1"/>
  <c r="O12" i="1"/>
  <c r="J12" i="1"/>
  <c r="L12" i="1"/>
  <c r="G12" i="1"/>
  <c r="A593" i="3"/>
  <c r="A601" i="3"/>
  <c r="A49" i="3"/>
  <c r="A6" i="3"/>
  <c r="A418" i="3"/>
  <c r="A492" i="3"/>
  <c r="A529" i="3"/>
  <c r="A44" i="3"/>
  <c r="A46" i="3"/>
  <c r="A447" i="3"/>
  <c r="A514" i="3"/>
  <c r="A309" i="3"/>
  <c r="A146" i="3"/>
  <c r="A14" i="3"/>
  <c r="A277" i="3"/>
  <c r="A673" i="3"/>
  <c r="A505" i="3"/>
  <c r="A369" i="3"/>
  <c r="A75" i="3"/>
  <c r="A510" i="3"/>
  <c r="A703" i="3"/>
  <c r="A82" i="3"/>
  <c r="A345" i="3"/>
  <c r="A225" i="3"/>
  <c r="A533" i="3"/>
  <c r="A544" i="3"/>
  <c r="A355" i="3"/>
  <c r="A382" i="3"/>
  <c r="A112" i="3"/>
  <c r="A689" i="3"/>
  <c r="A175" i="3"/>
  <c r="A197" i="3"/>
  <c r="A395" i="3"/>
  <c r="A170" i="3"/>
  <c r="A532" i="3"/>
  <c r="A420" i="3"/>
  <c r="A152" i="3"/>
  <c r="A701" i="3"/>
  <c r="A691" i="3"/>
  <c r="A327" i="3"/>
  <c r="A8" i="3"/>
  <c r="A123" i="3"/>
  <c r="A461" i="3"/>
  <c r="A403" i="3"/>
  <c r="A444" i="3"/>
  <c r="A622" i="3"/>
  <c r="A28" i="3"/>
  <c r="A538" i="3"/>
  <c r="A292" i="3"/>
  <c r="A66" i="3"/>
  <c r="A634" i="3"/>
  <c r="A283" i="3"/>
  <c r="A81" i="3"/>
  <c r="A475" i="3"/>
  <c r="A393" i="3"/>
  <c r="A481" i="3"/>
  <c r="A239" i="3"/>
  <c r="A696" i="3"/>
  <c r="A531" i="3"/>
  <c r="A530" i="3"/>
  <c r="A700" i="3"/>
  <c r="A57" i="3"/>
  <c r="A36" i="3"/>
  <c r="A187" i="3"/>
  <c r="A643" i="3"/>
  <c r="A485" i="3"/>
  <c r="A385" i="3"/>
  <c r="A16" i="3"/>
  <c r="A431" i="3"/>
  <c r="A594" i="3"/>
  <c r="A122" i="3"/>
  <c r="A308" i="3"/>
  <c r="A346" i="3"/>
  <c r="A65" i="3"/>
  <c r="A572" i="3"/>
  <c r="A486" i="3"/>
  <c r="A286" i="3"/>
  <c r="A29" i="3"/>
  <c r="A566" i="3"/>
  <c r="A545" i="3"/>
  <c r="A269" i="3"/>
  <c r="A246" i="3"/>
  <c r="A202" i="3"/>
  <c r="A647" i="3"/>
  <c r="A571" i="3"/>
  <c r="A311" i="3"/>
  <c r="A153" i="3"/>
  <c r="A275" i="3"/>
  <c r="A569" i="3"/>
  <c r="A195" i="3"/>
  <c r="A32" i="3"/>
  <c r="A163" i="3"/>
  <c r="A441" i="3"/>
  <c r="A646" i="3"/>
  <c r="A253" i="3"/>
  <c r="A7" i="3"/>
  <c r="A50" i="3"/>
  <c r="A640" i="3"/>
  <c r="A203" i="3"/>
  <c r="A87" i="3"/>
  <c r="A446" i="3"/>
  <c r="A263" i="3"/>
  <c r="A413" i="3"/>
  <c r="A238" i="3"/>
  <c r="A522" i="3"/>
  <c r="A407" i="3"/>
  <c r="A537" i="3"/>
  <c r="A411" i="3"/>
  <c r="A427" i="3"/>
  <c r="A512" i="3"/>
  <c r="A262" i="3"/>
  <c r="A38" i="3"/>
  <c r="A70" i="3"/>
  <c r="A232" i="3"/>
  <c r="A471" i="3"/>
  <c r="A281" i="3"/>
  <c r="A680" i="3"/>
  <c r="A525" i="3"/>
  <c r="A547" i="3"/>
  <c r="A551" i="3"/>
  <c r="A73" i="3"/>
  <c r="A303" i="3"/>
  <c r="A204" i="3"/>
  <c r="A687" i="3"/>
  <c r="A469" i="3"/>
  <c r="A21" i="3"/>
  <c r="A184" i="3"/>
  <c r="A577" i="3"/>
  <c r="A603" i="3"/>
  <c r="A341" i="3"/>
  <c r="A370" i="3"/>
  <c r="A60" i="3"/>
  <c r="A92" i="3"/>
  <c r="A613" i="3"/>
  <c r="A460" i="3"/>
  <c r="A424" i="3"/>
  <c r="A236" i="3"/>
  <c r="A698" i="3"/>
  <c r="A642" i="3"/>
  <c r="A145" i="3"/>
  <c r="A304" i="3"/>
  <c r="A228" i="3"/>
  <c r="A617" i="3"/>
  <c r="A487" i="3"/>
  <c r="A55" i="3"/>
  <c r="A157" i="3"/>
  <c r="A150" i="3"/>
  <c r="A627" i="3"/>
  <c r="A111" i="3"/>
  <c r="A502" i="3"/>
  <c r="A142" i="3"/>
  <c r="A336" i="3"/>
  <c r="A520" i="3"/>
  <c r="A25" i="3"/>
  <c r="A705" i="3"/>
  <c r="A435" i="3"/>
  <c r="A557" i="3"/>
  <c r="A399" i="3"/>
  <c r="A196" i="3"/>
  <c r="A707" i="3"/>
  <c r="A178" i="3"/>
  <c r="A160" i="3"/>
  <c r="A189" i="3"/>
  <c r="A554" i="3"/>
  <c r="A64" i="3"/>
  <c r="A670" i="3"/>
  <c r="A168" i="3"/>
  <c r="A18" i="3"/>
  <c r="A503" i="3"/>
  <c r="A291" i="3"/>
  <c r="A51" i="3"/>
  <c r="A347" i="3"/>
  <c r="A376" i="3"/>
  <c r="A307" i="3"/>
  <c r="A319" i="3"/>
  <c r="A641" i="3"/>
  <c r="A582" i="3"/>
  <c r="A611" i="3"/>
  <c r="A652" i="3"/>
  <c r="A342" i="3"/>
  <c r="A88" i="3"/>
  <c r="A430" i="3"/>
  <c r="A540" i="3"/>
  <c r="A442" i="3"/>
  <c r="A180" i="3"/>
  <c r="A218" i="3"/>
  <c r="A509" i="3"/>
  <c r="A663" i="3"/>
  <c r="A439" i="3"/>
  <c r="A436" i="3"/>
  <c r="A267" i="3"/>
  <c r="A387" i="3"/>
  <c r="A519" i="3"/>
  <c r="A167" i="3"/>
  <c r="A114" i="3"/>
  <c r="A186" i="3"/>
  <c r="A688" i="3"/>
  <c r="A496" i="3"/>
  <c r="A201" i="3"/>
  <c r="A13" i="3"/>
  <c r="A305" i="3"/>
  <c r="A511" i="3"/>
  <c r="A468" i="3"/>
  <c r="A130" i="3"/>
  <c r="A154" i="3"/>
  <c r="A177" i="3"/>
  <c r="A625" i="3"/>
  <c r="A265" i="3"/>
  <c r="A660" i="3"/>
  <c r="A279" i="3"/>
  <c r="A52" i="3"/>
  <c r="A654" i="3"/>
  <c r="A367" i="3"/>
  <c r="A549" i="3"/>
  <c r="A310" i="3"/>
  <c r="A464" i="3"/>
  <c r="A352" i="3"/>
  <c r="A339" i="3"/>
  <c r="A527" i="3"/>
  <c r="A133" i="3"/>
  <c r="A54" i="3"/>
  <c r="A454" i="3"/>
  <c r="A476" i="3"/>
  <c r="A445" i="3"/>
  <c r="A598" i="3"/>
  <c r="A329" i="3"/>
  <c r="A224" i="3"/>
  <c r="A639" i="3"/>
  <c r="A210" i="3"/>
  <c r="A245" i="3"/>
  <c r="A79" i="3"/>
  <c r="A628" i="3"/>
  <c r="A416" i="3"/>
  <c r="A172" i="3"/>
  <c r="A120" i="3"/>
  <c r="A479" i="3"/>
  <c r="A631" i="3"/>
  <c r="A681" i="3"/>
  <c r="A287" i="3"/>
  <c r="A323" i="3"/>
  <c r="A53" i="3"/>
  <c r="A661" i="3"/>
  <c r="A194" i="3"/>
  <c r="A185" i="3"/>
  <c r="A374" i="3"/>
  <c r="A695" i="3"/>
  <c r="A564" i="3"/>
  <c r="A276" i="3"/>
  <c r="A386" i="3"/>
  <c r="A106" i="3"/>
  <c r="A34" i="3"/>
  <c r="A616" i="3"/>
  <c r="A325" i="3"/>
  <c r="A158" i="3"/>
  <c r="A109" i="3"/>
  <c r="A567" i="3"/>
  <c r="A483" i="3"/>
  <c r="A176" i="3"/>
  <c r="A288" i="3"/>
  <c r="A234" i="3"/>
  <c r="A573" i="3"/>
  <c r="A474" i="3"/>
  <c r="A89" i="3"/>
  <c r="A271" i="3"/>
  <c r="A371" i="3"/>
  <c r="A459" i="3"/>
  <c r="A68" i="3"/>
  <c r="A615" i="3"/>
  <c r="A84" i="3"/>
  <c r="A215" i="3"/>
  <c r="A580" i="3"/>
  <c r="A143" i="3"/>
  <c r="A624" i="3"/>
  <c r="A458" i="3"/>
  <c r="A116" i="3"/>
  <c r="A285" i="3"/>
  <c r="A272" i="3"/>
  <c r="A539" i="3"/>
  <c r="A235" i="3"/>
  <c r="A188" i="3"/>
  <c r="A381" i="3"/>
  <c r="A241" i="3"/>
  <c r="A206" i="3"/>
  <c r="A608" i="3"/>
  <c r="A161" i="3"/>
  <c r="A360" i="3"/>
  <c r="A653" i="3"/>
  <c r="A125" i="3"/>
  <c r="A330" i="3"/>
  <c r="A318" i="3"/>
  <c r="A528" i="3"/>
  <c r="A244" i="3"/>
  <c r="A433" i="3"/>
  <c r="A190" i="3"/>
  <c r="A362" i="3"/>
  <c r="M12" i="1"/>
  <c r="A4" i="3"/>
  <c r="A550" i="3"/>
  <c r="A543" i="3"/>
  <c r="A134" i="3"/>
  <c r="A90" i="3"/>
  <c r="A100" i="3"/>
  <c r="A526" i="3"/>
  <c r="A99" i="3"/>
  <c r="A104" i="3"/>
  <c r="A334" i="3"/>
  <c r="A645" i="3"/>
  <c r="A570" i="3"/>
  <c r="A56" i="3"/>
  <c r="A312" i="3"/>
  <c r="A300" i="3"/>
  <c r="A119" i="3"/>
  <c r="A523" i="3"/>
  <c r="A30" i="3"/>
  <c r="A255" i="3"/>
  <c r="A240" i="3"/>
  <c r="A630" i="3"/>
  <c r="A473" i="3"/>
  <c r="A169" i="3"/>
  <c r="A78" i="3"/>
  <c r="A425" i="3"/>
  <c r="A683" i="3"/>
  <c r="A37" i="3"/>
  <c r="A408" i="3"/>
  <c r="A47" i="3"/>
  <c r="A124" i="3"/>
  <c r="A164" i="3"/>
  <c r="A192" i="3"/>
  <c r="A499" i="3"/>
  <c r="A456" i="3"/>
  <c r="A302" i="3"/>
  <c r="A463" i="3"/>
  <c r="A259" i="3"/>
  <c r="A482" i="3"/>
  <c r="A353" i="3"/>
  <c r="A43" i="3"/>
  <c r="A404" i="3"/>
  <c r="A220" i="3"/>
  <c r="A677" i="3"/>
  <c r="A429" i="3"/>
  <c r="A247" i="3"/>
  <c r="A664" i="3"/>
  <c r="A80" i="3"/>
  <c r="A266" i="3"/>
  <c r="A672" i="3"/>
  <c r="A94" i="3"/>
  <c r="A651" i="3"/>
  <c r="A586" i="3"/>
  <c r="A448" i="3"/>
  <c r="A358" i="3"/>
  <c r="A361" i="3"/>
  <c r="A504" i="3"/>
  <c r="A252" i="3"/>
  <c r="A139" i="3"/>
  <c r="A396" i="3"/>
  <c r="A254" i="3"/>
  <c r="A626" i="3"/>
  <c r="A477" i="3"/>
  <c r="A412" i="3"/>
  <c r="A249" i="3"/>
  <c r="A451" i="3"/>
  <c r="A655" i="3"/>
  <c r="A77" i="3"/>
  <c r="A354" i="3"/>
  <c r="A97" i="3"/>
  <c r="A684" i="3"/>
  <c r="A668" i="3"/>
  <c r="A182" i="3"/>
  <c r="A248" i="3"/>
  <c r="A344" i="3"/>
  <c r="A706" i="3"/>
  <c r="A587" i="3"/>
  <c r="A264" i="3"/>
  <c r="A200" i="3"/>
  <c r="A306" i="3"/>
  <c r="A493" i="3"/>
  <c r="A273" i="3"/>
  <c r="A95" i="3"/>
  <c r="A27" i="3"/>
  <c r="A179" i="3"/>
  <c r="A560" i="3"/>
  <c r="A378" i="3"/>
  <c r="A12" i="3"/>
  <c r="A384" i="3"/>
  <c r="A91" i="3"/>
  <c r="A278" i="3"/>
  <c r="A437" i="3"/>
  <c r="A607" i="3"/>
  <c r="A62" i="3"/>
  <c r="A392" i="3"/>
  <c r="A243" i="3"/>
  <c r="A156" i="3"/>
  <c r="A33" i="3"/>
  <c r="A546" i="3"/>
  <c r="A174" i="3"/>
  <c r="A63" i="3"/>
  <c r="A602" i="3"/>
  <c r="A596" i="3"/>
  <c r="A415" i="3"/>
  <c r="A359" i="3"/>
  <c r="A516" i="3"/>
  <c r="A183" i="3"/>
  <c r="A208" i="3"/>
  <c r="A620" i="3"/>
  <c r="A274" i="3"/>
  <c r="A578" i="3"/>
  <c r="A674" i="3"/>
  <c r="A280" i="3"/>
  <c r="A614" i="3"/>
  <c r="A350" i="3"/>
  <c r="A612" i="3"/>
  <c r="A357" i="3"/>
  <c r="A450" i="3"/>
  <c r="A434" i="3"/>
  <c r="A9" i="3"/>
  <c r="H12" i="1"/>
  <c r="A690" i="3"/>
  <c r="A467" i="3"/>
  <c r="A394" i="3"/>
  <c r="A41" i="3"/>
  <c r="A629" i="3"/>
  <c r="A656" i="3"/>
  <c r="A198" i="3"/>
  <c r="A213" i="3"/>
  <c r="A74" i="3"/>
  <c r="A513" i="3"/>
  <c r="A517" i="3"/>
  <c r="A290" i="3"/>
  <c r="A108" i="3"/>
  <c r="A432" i="3"/>
  <c r="A565" i="3"/>
  <c r="A623" i="3"/>
  <c r="A136" i="3"/>
  <c r="A405" i="3"/>
  <c r="A96" i="3"/>
  <c r="A600" i="3"/>
  <c r="A380" i="3"/>
  <c r="A26" i="3"/>
  <c r="A397" i="3"/>
  <c r="A348" i="3"/>
  <c r="A637" i="3"/>
  <c r="A219" i="3"/>
  <c r="A207" i="3"/>
  <c r="A317" i="3"/>
  <c r="A518" i="3"/>
  <c r="A426" i="3"/>
  <c r="A141" i="3"/>
  <c r="A667" i="3"/>
  <c r="A15" i="3"/>
  <c r="A113" i="3"/>
  <c r="A375" i="3"/>
  <c r="A76" i="3"/>
  <c r="A233" i="3"/>
  <c r="A597" i="3"/>
  <c r="A22" i="3"/>
  <c r="A209" i="3"/>
  <c r="A552" i="3"/>
  <c r="A592" i="3"/>
  <c r="A67" i="3"/>
  <c r="A414" i="3"/>
  <c r="A495" i="3"/>
  <c r="A343" i="3"/>
  <c r="A193" i="3"/>
  <c r="A507" i="3"/>
  <c r="A216" i="3"/>
  <c r="A488" i="3"/>
  <c r="A579" i="3"/>
  <c r="A388" i="3"/>
  <c r="A489" i="3"/>
  <c r="A251" i="3"/>
  <c r="A559" i="3"/>
  <c r="A338" i="3"/>
  <c r="A321" i="3"/>
  <c r="A297" i="3"/>
  <c r="A410" i="3"/>
  <c r="A553" i="3"/>
  <c r="A472" i="3"/>
  <c r="A226" i="3"/>
  <c r="A48" i="3"/>
  <c r="A515" i="3"/>
  <c r="A678" i="3"/>
  <c r="A438" i="3"/>
  <c r="A440" i="3"/>
  <c r="A402" i="3"/>
  <c r="A584" i="3"/>
  <c r="A478" i="3"/>
  <c r="A166" i="3"/>
  <c r="A58" i="3"/>
  <c r="A332" i="3"/>
  <c r="A583" i="3"/>
  <c r="A606" i="3"/>
  <c r="A295" i="3"/>
  <c r="A137" i="3"/>
  <c r="A20" i="3"/>
  <c r="A632" i="3"/>
  <c r="A270" i="3"/>
  <c r="A299" i="3"/>
  <c r="A165" i="3"/>
  <c r="A609" i="3"/>
  <c r="A702" i="3"/>
  <c r="A419" i="3"/>
  <c r="A159" i="3"/>
  <c r="A284" i="3"/>
  <c r="A685" i="3"/>
  <c r="A229" i="3"/>
  <c r="A71" i="3"/>
  <c r="A562" i="3"/>
  <c r="A85" i="3"/>
  <c r="A497" i="3"/>
  <c r="A421" i="3"/>
  <c r="A11" i="3"/>
  <c r="A400" i="3"/>
  <c r="A659" i="3"/>
  <c r="A417" i="3"/>
  <c r="A368" i="3"/>
  <c r="A669" i="3"/>
  <c r="A561" i="3"/>
  <c r="A223" i="3"/>
  <c r="A320" i="3"/>
  <c r="A675" i="3"/>
  <c r="A401" i="3"/>
  <c r="A135" i="3"/>
  <c r="A484" i="3"/>
  <c r="A45" i="3"/>
  <c r="A98" i="3"/>
  <c r="A494" i="3"/>
  <c r="A211" i="3"/>
  <c r="A506" i="3"/>
  <c r="A316" i="3"/>
  <c r="A548" i="3"/>
  <c r="A258" i="3"/>
  <c r="A110" i="3"/>
  <c r="A453" i="3"/>
  <c r="N12" i="1"/>
  <c r="A676" i="3"/>
  <c r="A293" i="3"/>
  <c r="A326" i="3"/>
  <c r="A372" i="3"/>
  <c r="A500" i="3"/>
  <c r="A535" i="3"/>
  <c r="A322" i="3"/>
  <c r="A140" i="3"/>
  <c r="A128" i="3"/>
  <c r="A662" i="3"/>
  <c r="A462" i="3"/>
  <c r="A127" i="3"/>
  <c r="A129" i="3"/>
  <c r="A69" i="3"/>
  <c r="A576" i="3"/>
  <c r="A704" i="3"/>
  <c r="A35" i="3"/>
  <c r="A335" i="3"/>
  <c r="A708" i="3"/>
  <c r="A542" i="3"/>
  <c r="A363" i="3"/>
  <c r="A242" i="3"/>
  <c r="A364" i="3"/>
  <c r="A581" i="3"/>
  <c r="A591" i="3"/>
  <c r="A313" i="3"/>
  <c r="A356" i="3"/>
  <c r="A126" i="3"/>
  <c r="A599" i="3"/>
  <c r="A5" i="3"/>
  <c r="A102" i="3"/>
  <c r="A590" i="3"/>
  <c r="A121" i="3"/>
  <c r="A588" i="3"/>
  <c r="A260" i="3"/>
  <c r="A391" i="3"/>
  <c r="A315" i="3"/>
  <c r="A679" i="3"/>
  <c r="A212" i="3"/>
  <c r="A40" i="3"/>
  <c r="A428" i="3"/>
  <c r="A650" i="3"/>
  <c r="A10" i="3"/>
  <c r="A574" i="3"/>
  <c r="A595" i="3"/>
  <c r="A42" i="3"/>
  <c r="A337" i="3"/>
  <c r="A470" i="3"/>
  <c r="A449" i="3"/>
  <c r="A171" i="3"/>
  <c r="A480" i="3"/>
  <c r="A31" i="3"/>
  <c r="A585" i="3"/>
  <c r="A589" i="3"/>
  <c r="A671" i="3"/>
  <c r="A118" i="3"/>
  <c r="A541" i="3"/>
  <c r="A138" i="3"/>
  <c r="I12" i="1"/>
  <c r="A521" i="3"/>
  <c r="A214" i="3"/>
  <c r="A340" i="3"/>
  <c r="A59" i="3"/>
  <c r="A633" i="3"/>
  <c r="A575" i="3"/>
  <c r="A227" i="3"/>
  <c r="A115" i="3"/>
  <c r="A409" i="3"/>
  <c r="A524" i="3"/>
  <c r="A443" i="3"/>
  <c r="A72" i="3"/>
  <c r="A365" i="3"/>
  <c r="A377" i="3"/>
  <c r="A657" i="3"/>
  <c r="A556" i="3"/>
  <c r="A155" i="3"/>
  <c r="A324" i="3"/>
  <c r="A558" i="3"/>
  <c r="A636" i="3"/>
  <c r="A205" i="3"/>
  <c r="A147" i="3"/>
  <c r="A314" i="3"/>
  <c r="A498" i="3"/>
  <c r="A568" i="3"/>
  <c r="A162" i="3"/>
  <c r="A422" i="3"/>
  <c r="A455" i="3"/>
  <c r="A536" i="3"/>
  <c r="A181" i="3"/>
  <c r="A149" i="3"/>
  <c r="A649" i="3"/>
  <c r="A61" i="3"/>
  <c r="A635" i="3"/>
  <c r="A261" i="3"/>
  <c r="A256" i="3"/>
  <c r="A173" i="3"/>
  <c r="A697" i="3"/>
  <c r="A328" i="3"/>
  <c r="A83" i="3"/>
  <c r="A39" i="3"/>
  <c r="A534" i="3"/>
  <c r="A131" i="3"/>
  <c r="A132" i="3"/>
  <c r="A638" i="3"/>
  <c r="A23" i="3"/>
  <c r="A17" i="3"/>
  <c r="A101" i="3"/>
  <c r="A301" i="3"/>
  <c r="A298" i="3"/>
  <c r="A466" i="3"/>
  <c r="A390" i="3"/>
  <c r="A692" i="3"/>
  <c r="A366" i="3"/>
  <c r="A555" i="3"/>
  <c r="A221" i="3"/>
  <c r="A666" i="3"/>
  <c r="A24" i="3"/>
  <c r="F12" i="1"/>
  <c r="E12" i="1"/>
  <c r="L14" i="1"/>
  <c r="O14" i="1"/>
  <c r="J14" i="1"/>
  <c r="I14" i="1"/>
  <c r="F14" i="1"/>
  <c r="H14" i="1"/>
  <c r="K14" i="1"/>
  <c r="N14" i="1"/>
  <c r="E14" i="1"/>
  <c r="G14" i="1"/>
  <c r="M14" i="1"/>
  <c r="J16" i="1"/>
  <c r="E16" i="1"/>
  <c r="K16" i="1"/>
  <c r="N16" i="1"/>
  <c r="H16" i="1"/>
  <c r="F16" i="1"/>
  <c r="M16" i="1"/>
  <c r="L16" i="1"/>
  <c r="I16" i="1"/>
  <c r="O16" i="1"/>
  <c r="G16" i="1"/>
  <c r="I13" i="1"/>
  <c r="M13" i="1"/>
  <c r="K13" i="1"/>
  <c r="F13" i="1"/>
  <c r="G13" i="1"/>
  <c r="H13" i="1"/>
  <c r="N13" i="1"/>
  <c r="O13" i="1"/>
  <c r="L13" i="1"/>
  <c r="J13" i="1"/>
  <c r="E13" i="1"/>
  <c r="J15" i="1"/>
  <c r="I15" i="1"/>
  <c r="K15" i="1"/>
  <c r="O15" i="1"/>
  <c r="F15" i="1"/>
  <c r="M15" i="1"/>
  <c r="N15" i="1"/>
  <c r="G15" i="1"/>
  <c r="E15" i="1"/>
  <c r="H15" i="1"/>
  <c r="L15" i="1"/>
  <c r="F7" i="1" l="1"/>
  <c r="G7" i="1"/>
  <c r="K7" i="1"/>
  <c r="O7" i="1"/>
  <c r="M7" i="1"/>
  <c r="N7" i="1"/>
  <c r="E7" i="1"/>
  <c r="J7" i="1"/>
  <c r="H7" i="1"/>
  <c r="L7" i="1"/>
  <c r="I7" i="1"/>
  <c r="O18" i="1"/>
  <c r="H18" i="1"/>
  <c r="M18" i="1"/>
  <c r="K18" i="1"/>
  <c r="N18" i="1"/>
  <c r="E18" i="1"/>
  <c r="I18" i="1"/>
  <c r="F18" i="1"/>
  <c r="G18" i="1"/>
  <c r="L18" i="1"/>
  <c r="J18" i="1"/>
</calcChain>
</file>

<file path=xl/sharedStrings.xml><?xml version="1.0" encoding="utf-8"?>
<sst xmlns="http://schemas.openxmlformats.org/spreadsheetml/2006/main" count="2504" uniqueCount="934">
  <si>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</si>
  <si>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</si>
  <si>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</si>
  <si>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</si>
  <si>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</si>
  <si>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</si>
  <si>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</si>
  <si>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</si>
  <si>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</si>
  <si>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</si>
  <si>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</si>
  <si>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</si>
  <si>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</si>
  <si>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</si>
  <si>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</si>
  <si>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</si>
  <si>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</si>
  <si>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</si>
  <si>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</si>
  <si>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</si>
  <si>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</si>
  <si>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</si>
  <si>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</si>
  <si>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</si>
  <si>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</si>
  <si>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</si>
  <si>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</si>
  <si>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</si>
  <si>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</si>
  <si>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</si>
  <si>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</si>
  <si>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</si>
  <si>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</si>
  <si>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</si>
  <si>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</si>
  <si>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</si>
  <si>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</si>
  <si>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</si>
  <si>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</si>
  <si>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</si>
  <si>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</si>
  <si>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</si>
  <si>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</si>
  <si>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</si>
  <si>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</si>
  <si>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</si>
  <si>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</si>
  <si>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</si>
  <si>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</si>
  <si>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</si>
  <si>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</si>
  <si>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</si>
  <si>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</si>
  <si>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</si>
  <si>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</si>
  <si>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</si>
  <si>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</si>
  <si>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</si>
  <si>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</si>
  <si>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</si>
  <si>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</si>
  <si>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</si>
  <si>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</si>
  <si>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</si>
  <si>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</si>
  <si>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</si>
  <si>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</si>
  <si>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</si>
  <si>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</si>
  <si>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</si>
  <si>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</si>
  <si>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</si>
  <si>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</si>
  <si>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</si>
  <si>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</si>
  <si>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</si>
  <si>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</si>
  <si>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</si>
  <si>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</si>
  <si>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</si>
  <si>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</si>
  <si>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</si>
  <si>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</si>
  <si>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</si>
  <si>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</si>
  <si>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</si>
  <si>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</si>
  <si>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</si>
  <si>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</si>
  <si>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</si>
  <si>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</si>
  <si>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</si>
  <si>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</si>
  <si>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</si>
  <si>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</si>
  <si>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</si>
  <si>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</si>
  <si>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</si>
  <si>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</si>
  <si>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</si>
  <si>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</si>
  <si>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</si>
  <si>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</si>
  <si>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</si>
  <si>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</si>
  <si>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</si>
  <si>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</si>
  <si>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</si>
  <si>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</si>
  <si>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</si>
  <si>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</si>
  <si>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</si>
  <si>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</si>
  <si>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</si>
  <si>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</si>
  <si>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</si>
  <si>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</si>
  <si>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</si>
  <si>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</si>
  <si>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</si>
  <si>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</si>
  <si>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</si>
  <si>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</si>
  <si>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</si>
  <si>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</si>
  <si>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</si>
  <si>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</si>
  <si>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</si>
  <si>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</si>
  <si>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</si>
  <si>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</si>
  <si>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</si>
  <si>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</si>
  <si>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</si>
  <si>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</si>
  <si>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</si>
  <si>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</si>
  <si>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</si>
  <si>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</si>
  <si>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</si>
  <si>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</si>
  <si>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</si>
  <si>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</si>
  <si>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</si>
  <si>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</si>
  <si>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</si>
  <si>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</si>
  <si>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</si>
  <si>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</si>
  <si>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</si>
  <si>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</si>
  <si>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</si>
  <si>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</si>
  <si>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</si>
  <si>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</si>
  <si>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</si>
  <si>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</si>
  <si>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</si>
  <si>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</si>
  <si>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</si>
  <si>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</si>
  <si>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</si>
  <si>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</si>
  <si>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</si>
  <si>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</si>
  <si>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</si>
  <si>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</si>
  <si>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</si>
  <si>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</si>
  <si>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</si>
  <si>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</si>
  <si>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</si>
  <si>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</si>
  <si>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</si>
  <si>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</si>
  <si>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</si>
  <si>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</si>
  <si>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</si>
  <si>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</si>
  <si>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</si>
  <si>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</si>
  <si>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</si>
  <si>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</si>
  <si>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</si>
  <si>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</si>
  <si>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</si>
  <si>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</si>
  <si>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</si>
  <si>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</si>
  <si>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</si>
  <si>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</si>
  <si>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</si>
  <si>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</si>
  <si>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</si>
  <si>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</si>
  <si>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</si>
  <si>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</si>
  <si>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</si>
  <si>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</si>
  <si>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</si>
  <si>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</si>
  <si>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</si>
  <si>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</si>
  <si>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</si>
  <si>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</si>
  <si>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</si>
  <si>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</si>
  <si>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</si>
  <si>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</si>
  <si>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</si>
  <si>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</si>
  <si>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</si>
  <si>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</si>
  <si>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</si>
  <si>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</si>
  <si>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</si>
  <si>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</si>
  <si>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</si>
  <si>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</si>
  <si>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</si>
  <si>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</si>
  <si>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</si>
  <si>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</si>
  <si>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</si>
  <si>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</si>
  <si>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</si>
  <si>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</si>
  <si>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</si>
  <si>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</si>
  <si>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</si>
  <si>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</si>
  <si>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</si>
  <si>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</si>
  <si>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</si>
  <si>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</si>
  <si>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</si>
  <si>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</si>
  <si>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</si>
  <si>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</si>
  <si>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</si>
  <si>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</si>
  <si>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</si>
  <si>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</si>
  <si>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</si>
  <si>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</si>
  <si>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</si>
  <si>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</si>
  <si>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</si>
  <si>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</si>
  <si>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</si>
  <si>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</si>
  <si>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</si>
  <si>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</si>
  <si>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</si>
  <si>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</si>
  <si>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</si>
  <si>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</si>
  <si>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</si>
  <si>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</si>
  <si>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</si>
  <si>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</si>
  <si>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</si>
  <si>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</si>
  <si>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</si>
  <si>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</si>
  <si>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</si>
  <si>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</si>
  <si>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</si>
  <si>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</si>
  <si>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</si>
  <si>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</si>
  <si>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</si>
  <si>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</si>
  <si>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</si>
  <si>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</si>
  <si>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</si>
  <si>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</si>
  <si>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</si>
  <si>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</si>
  <si>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</si>
  <si>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</si>
  <si>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</si>
  <si>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</si>
  <si>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</si>
  <si>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</si>
  <si>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</si>
  <si>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</si>
  <si>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</si>
  <si>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</si>
  <si>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</si>
  <si>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</si>
  <si>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</si>
  <si>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</si>
  <si>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</si>
  <si>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</si>
  <si>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</si>
  <si>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</si>
  <si>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</si>
  <si>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</si>
  <si>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</si>
  <si>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</si>
  <si>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</si>
  <si>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</si>
  <si>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</si>
  <si>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</si>
  <si>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</si>
  <si>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</si>
  <si>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</si>
  <si>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</si>
  <si>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</si>
  <si>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</si>
  <si>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</si>
  <si>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</si>
  <si>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</si>
  <si>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</si>
  <si>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</si>
  <si>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</si>
  <si>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</si>
  <si>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</si>
  <si>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</si>
  <si>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</si>
  <si>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</si>
  <si>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</si>
  <si>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</si>
  <si>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</si>
  <si>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</si>
  <si>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</si>
  <si>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</si>
  <si>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</si>
  <si>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</si>
  <si>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</si>
  <si>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</si>
  <si>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</si>
  <si>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</si>
  <si>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</si>
  <si>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</si>
  <si>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</si>
  <si>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</si>
  <si>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</si>
  <si>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</si>
  <si>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</si>
  <si>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</si>
  <si>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</si>
  <si>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</si>
  <si>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</si>
  <si>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</si>
  <si>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</si>
  <si>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</si>
  <si>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</si>
  <si>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</si>
  <si>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</si>
  <si>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</si>
  <si>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</si>
  <si>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</si>
  <si>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</si>
  <si>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</si>
  <si>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</si>
  <si>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</si>
  <si>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</si>
  <si>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</si>
  <si>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</si>
  <si>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</si>
  <si>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</si>
  <si>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</si>
  <si>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</si>
  <si>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</si>
  <si>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</si>
  <si>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</si>
  <si>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</si>
  <si>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</si>
  <si>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</si>
  <si>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</si>
  <si>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</si>
  <si>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</si>
  <si>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</si>
  <si>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</si>
  <si>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</si>
  <si>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</si>
  <si>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</si>
  <si>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</si>
  <si>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</si>
  <si>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</si>
  <si>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</si>
  <si>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</si>
  <si>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</si>
  <si>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</si>
  <si>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</si>
  <si>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</si>
  <si>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</si>
  <si>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</si>
  <si>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</si>
  <si>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</si>
  <si>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</si>
  <si>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</si>
  <si>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</si>
  <si>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</si>
  <si>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</si>
  <si>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</si>
  <si>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</si>
  <si>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</si>
  <si>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</si>
  <si>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</si>
  <si>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</si>
  <si>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</si>
  <si>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</si>
  <si>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</si>
  <si>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</si>
  <si>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</si>
  <si>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</si>
  <si>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</si>
  <si>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</si>
  <si>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</si>
  <si>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</si>
  <si>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</si>
  <si>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</si>
  <si>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</si>
  <si>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</si>
  <si>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</si>
  <si>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</si>
  <si>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</si>
  <si>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</si>
  <si>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</si>
  <si>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</si>
  <si>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</si>
  <si>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</si>
  <si>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</si>
  <si>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</si>
  <si>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</si>
  <si>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</si>
  <si>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</si>
  <si>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</si>
  <si>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</si>
  <si>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</si>
  <si>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</si>
  <si>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</si>
  <si>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</si>
  <si>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</si>
  <si>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</si>
  <si>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</si>
  <si>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</si>
  <si>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</si>
  <si>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</si>
  <si>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</si>
  <si>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</si>
  <si>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</si>
  <si>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</si>
  <si>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</si>
  <si>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</si>
  <si>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</si>
  <si>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</si>
  <si>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</si>
  <si>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</si>
  <si>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</si>
  <si>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</si>
  <si>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</si>
  <si>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</si>
  <si>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</si>
  <si>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</si>
  <si>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</si>
  <si>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</si>
  <si>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</si>
  <si>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</si>
  <si>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</si>
  <si>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</si>
  <si>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</si>
  <si>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</si>
  <si>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</si>
  <si>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</si>
  <si>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</si>
  <si>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</si>
  <si>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</si>
  <si>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</si>
  <si>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</si>
  <si>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</si>
  <si>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</si>
  <si>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</si>
  <si>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</si>
  <si>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</si>
  <si>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</si>
  <si>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</si>
  <si>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</si>
  <si>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</si>
  <si>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</si>
  <si>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</si>
  <si>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</si>
  <si>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</si>
  <si>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</si>
  <si>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</si>
  <si>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</si>
  <si>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</si>
  <si>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</si>
  <si>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</si>
  <si>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</si>
  <si>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</si>
  <si>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</si>
  <si>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</si>
  <si>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</si>
  <si>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</si>
  <si>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</si>
  <si>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</si>
  <si>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</si>
  <si>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</si>
  <si>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</si>
  <si>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</si>
  <si>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</si>
  <si>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</si>
  <si>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</si>
  <si>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</si>
  <si>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</si>
  <si>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</si>
  <si>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</si>
  <si>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</si>
  <si>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</si>
  <si>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</si>
  <si>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</si>
  <si>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</si>
  <si>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</si>
  <si>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</si>
  <si>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</si>
  <si>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</si>
  <si>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</si>
  <si>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</si>
  <si>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</si>
  <si>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</si>
  <si>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</si>
  <si>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</si>
  <si>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</si>
  <si>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</si>
  <si>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</si>
  <si>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</si>
  <si>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</si>
  <si>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</si>
  <si>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</si>
  <si>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</si>
  <si>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</si>
  <si>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</si>
  <si>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</si>
  <si>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</si>
  <si>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</si>
  <si>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</si>
  <si>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</si>
  <si>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</si>
  <si>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</si>
  <si>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</si>
  <si>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</si>
  <si>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</si>
  <si>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</si>
  <si>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</si>
  <si>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</si>
  <si>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</si>
  <si>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</si>
  <si>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</si>
  <si>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</si>
  <si>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</si>
  <si>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</si>
  <si>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</si>
  <si>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</si>
  <si>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</si>
  <si>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</si>
  <si>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</si>
  <si>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</si>
  <si>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</si>
  <si>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</si>
  <si>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</si>
  <si>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</si>
  <si>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</si>
  <si>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</si>
  <si>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</si>
  <si>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</si>
  <si>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</si>
  <si>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</si>
  <si>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</si>
  <si>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</si>
  <si>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</si>
  <si>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</si>
  <si>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</si>
  <si>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</si>
  <si>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</si>
  <si>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</si>
  <si>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</si>
  <si>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</si>
  <si>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</si>
  <si>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</si>
  <si>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</si>
  <si>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</si>
  <si>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</si>
  <si>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</si>
  <si>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</si>
  <si>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</si>
  <si>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</si>
  <si>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</si>
  <si>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</si>
  <si>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</si>
  <si>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</si>
  <si>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</si>
  <si>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</si>
  <si>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</si>
  <si>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</si>
  <si>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</si>
  <si>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</si>
  <si>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</si>
  <si>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</si>
  <si>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</si>
  <si>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</si>
  <si>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</si>
  <si>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</si>
  <si>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</si>
  <si>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</si>
  <si>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</si>
  <si>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</si>
  <si>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</si>
  <si>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</si>
  <si>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</si>
  <si>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</si>
  <si>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</si>
  <si>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</si>
  <si>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</si>
  <si>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</si>
  <si>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</si>
  <si>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</si>
  <si>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</si>
  <si>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</si>
  <si>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</si>
  <si>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</si>
  <si>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</si>
  <si>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</si>
  <si>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</si>
  <si>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</si>
  <si>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</si>
  <si>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</si>
  <si>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</si>
  <si>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</si>
  <si>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</si>
  <si>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</si>
  <si>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</si>
  <si>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</si>
  <si>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</si>
  <si>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</si>
  <si>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</si>
  <si>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</si>
  <si>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</si>
  <si>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</si>
  <si>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</si>
  <si>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</si>
  <si>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</si>
  <si>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</si>
  <si>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</si>
  <si>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</si>
  <si>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</si>
  <si>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</si>
  <si>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</si>
  <si>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</si>
  <si>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</si>
  <si>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</si>
  <si>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</si>
  <si>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</si>
  <si>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</si>
  <si>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</si>
  <si>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</si>
  <si>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</si>
  <si>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</si>
  <si>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</si>
  <si>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</si>
  <si>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</si>
  <si>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</si>
  <si>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</si>
  <si>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</si>
  <si>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</si>
  <si>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</si>
  <si>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</si>
  <si>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</si>
  <si>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</si>
  <si>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</si>
  <si>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</si>
  <si>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</si>
  <si>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</si>
  <si>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</si>
  <si>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</si>
  <si>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</si>
  <si>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</si>
  <si>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</si>
  <si>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</si>
  <si>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</si>
  <si>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</si>
  <si>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</si>
  <si>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</si>
  <si>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</si>
  <si>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</si>
  <si>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</si>
  <si>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</si>
  <si>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</si>
  <si>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</si>
  <si>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</si>
  <si>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</si>
  <si>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</si>
  <si>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</si>
  <si>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</si>
  <si>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</si>
  <si>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</si>
  <si>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</si>
  <si>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</si>
  <si>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</si>
  <si>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</si>
  <si>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</si>
  <si>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</si>
  <si>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</si>
  <si>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</si>
  <si>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</si>
  <si>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</si>
  <si>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</si>
  <si>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</si>
  <si>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</si>
  <si>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</si>
  <si>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</si>
  <si>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</si>
  <si>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</si>
  <si>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</si>
  <si>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</si>
  <si>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</si>
  <si>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</si>
  <si>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</si>
  <si>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</si>
  <si>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</si>
  <si>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</si>
  <si>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</si>
  <si>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</si>
  <si>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</si>
  <si>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</si>
  <si>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</si>
  <si>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</si>
  <si>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</si>
  <si>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</si>
  <si>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</si>
  <si>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</si>
  <si>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</si>
  <si>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</si>
  <si>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</si>
  <si>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</si>
  <si>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</si>
  <si>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</si>
  <si>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</si>
  <si>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</si>
  <si>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</si>
  <si>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</si>
  <si>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</si>
  <si>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</si>
  <si>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</si>
  <si>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</si>
  <si>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</si>
  <si>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</si>
  <si>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</si>
  <si>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</si>
  <si>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</si>
  <si>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</si>
  <si>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</si>
  <si>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</si>
  <si>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</si>
  <si>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</si>
  <si>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</si>
  <si>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</si>
  <si>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</si>
  <si>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</si>
  <si>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</si>
  <si>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</si>
  <si>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</si>
  <si>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</si>
  <si>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</si>
  <si>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</si>
  <si>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</si>
  <si>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</si>
  <si>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</si>
  <si>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</si>
  <si>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</si>
  <si>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</si>
  <si>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</si>
  <si>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</si>
  <si>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</si>
  <si>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</si>
  <si>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</si>
  <si>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</si>
  <si>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</si>
  <si>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</si>
  <si>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</si>
  <si>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</si>
  <si>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</si>
  <si>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</si>
  <si>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</si>
  <si>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</si>
  <si>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</si>
  <si>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</si>
  <si>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</si>
  <si>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</si>
  <si>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</si>
  <si>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</si>
  <si>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</si>
  <si>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</si>
  <si>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</si>
  <si>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</si>
  <si>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</si>
  <si>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</si>
  <si>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</si>
  <si>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</si>
  <si>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</si>
  <si>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</si>
  <si>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</si>
  <si>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</si>
  <si>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</si>
  <si>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</si>
  <si>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</si>
  <si>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</si>
  <si>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</si>
  <si>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</si>
  <si>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</si>
  <si>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</si>
  <si>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</si>
  <si>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31 Oca.-06 Şub.</t>
  </si>
  <si>
    <t>07 Şub.-13 Şub.</t>
  </si>
  <si>
    <t>14 Şub.-20 Şub.</t>
  </si>
  <si>
    <t>21 Şub.-27 Şub.</t>
  </si>
  <si>
    <t>28 Şub.-06 Mar.</t>
  </si>
  <si>
    <t>07-13 Mar.</t>
  </si>
  <si>
    <t>14-20 Mar.</t>
  </si>
  <si>
    <t>21-27 Mar.</t>
  </si>
  <si>
    <t>28 Mar.-03 Nis.</t>
  </si>
  <si>
    <t>04-10 Nis.</t>
  </si>
  <si>
    <t>11-17 Nis.</t>
  </si>
  <si>
    <t>18-24 Nis.</t>
  </si>
  <si>
    <t>25 Nis.-01 May.</t>
  </si>
  <si>
    <t>02-08 May.</t>
  </si>
  <si>
    <t>09-15 May.</t>
  </si>
  <si>
    <t>16-22 May.</t>
  </si>
  <si>
    <t>23-29 May.</t>
  </si>
  <si>
    <t>30 May.-05 Haz.</t>
  </si>
  <si>
    <t>06-12 Haz.</t>
  </si>
  <si>
    <t>13-19 Haz.</t>
  </si>
  <si>
    <t>20-26 Haz.</t>
  </si>
  <si>
    <t>27 Haz.-03 Tem.</t>
  </si>
  <si>
    <t>04-10 Tem.</t>
  </si>
  <si>
    <t>11-17 Tem.</t>
  </si>
  <si>
    <t>18-24 Tem.</t>
  </si>
  <si>
    <t>25-31 Tem.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</si>
  <si>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</si>
  <si>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</si>
  <si>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</si>
  <si>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</si>
  <si>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</si>
  <si>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</si>
  <si>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</si>
  <si>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</si>
  <si>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</si>
  <si>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</si>
  <si>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</si>
  <si>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03-09 Eki.</t>
  </si>
  <si>
    <t>10-16 Eki.</t>
  </si>
  <si>
    <t>17-23 Eki.</t>
  </si>
  <si>
    <t>24-30 Eki.</t>
  </si>
  <si>
    <t>31 Eki.-06 Kas.</t>
  </si>
  <si>
    <t>07-13 Kas.</t>
  </si>
  <si>
    <t>14-20 Kas.</t>
  </si>
  <si>
    <t>21-27 Kas.</t>
  </si>
  <si>
    <t>Soyut Dışavurumcu Bir Dostluğun Anatomisi Veyahut Yan Yana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</si>
  <si>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</si>
  <si>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</si>
  <si>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</si>
  <si>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</si>
  <si>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</si>
  <si>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</si>
  <si>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</si>
  <si>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RAPOR, 2026 YILI HAFTALARI BAZ ALINARAK HAZIRLANMIŞTIR.</t>
  </si>
  <si>
    <t>02-08 Oca.</t>
  </si>
  <si>
    <t>09-15 Oca.</t>
  </si>
  <si>
    <t>16-22 Oca.</t>
  </si>
  <si>
    <t>23-29 Oca.</t>
  </si>
  <si>
    <t>D.I.S.C.O.</t>
  </si>
  <si>
    <t>Kardeş Takımı 3</t>
  </si>
  <si>
    <t>Efes'in Sırrı</t>
  </si>
  <si>
    <t>SüngerBob: Korsan Macerası</t>
  </si>
  <si>
    <t>Ketenpere: Dalavere</t>
  </si>
  <si>
    <t>Maşa İle Koca Ayı: Mucize Parkı</t>
  </si>
  <si>
    <t>Muhteşem Marty</t>
  </si>
  <si>
    <t>30 Oca.-05 Şub.</t>
  </si>
  <si>
    <t>06-12 Şub.</t>
  </si>
  <si>
    <t>13-19 Şub.</t>
  </si>
  <si>
    <t>20-26 Şub.</t>
  </si>
  <si>
    <t>Hamnet</t>
  </si>
  <si>
    <t>Mutluyuz Mu?</t>
  </si>
  <si>
    <t>Uğultulu Tepeler</t>
  </si>
  <si>
    <t>Greenland: Kıyamet</t>
  </si>
  <si>
    <t>27 Şub.-05 Mar</t>
  </si>
  <si>
    <t>06-12 Mar</t>
  </si>
  <si>
    <t>13-19 Mar</t>
  </si>
  <si>
    <t>20-26 Mar</t>
  </si>
  <si>
    <t>27 Mar.-02 Nis.</t>
  </si>
  <si>
    <t>Çatlı</t>
  </si>
  <si>
    <t>Çığlık 7</t>
  </si>
  <si>
    <t>Hoplayanlar</t>
  </si>
  <si>
    <t>Kardeşler Araştırma</t>
  </si>
  <si>
    <t>Kurtuluş Projesi</t>
  </si>
  <si>
    <t>Şampiyon Keçi: Tüm Zamanların En İyisi</t>
  </si>
  <si>
    <t>Cahim 2</t>
  </si>
  <si>
    <t>Deccal 3</t>
  </si>
  <si>
    <t>Saklambaç 2</t>
  </si>
  <si>
    <t>03-09 Nis.</t>
  </si>
  <si>
    <t>10-16 Nis.</t>
  </si>
  <si>
    <t>17-23 Nis.</t>
  </si>
  <si>
    <t>24-30 Nis.</t>
  </si>
  <si>
    <t>Süper Mario Galaksi Filmi</t>
  </si>
  <si>
    <t>Kıble: Bitlisli Belkıs</t>
  </si>
  <si>
    <t>Drama</t>
  </si>
  <si>
    <t>571 Rahmet Peygamberi Hz. Muhammed (sas)</t>
  </si>
  <si>
    <t>Michael</t>
  </si>
  <si>
    <t>Lee Cronin'den Mumya</t>
  </si>
  <si>
    <t>01-07 May.</t>
  </si>
  <si>
    <t>08-14 May.</t>
  </si>
  <si>
    <t>15-21 May.</t>
  </si>
  <si>
    <t>22-28 May.</t>
  </si>
  <si>
    <t>Sihirli Annem: Periler Okulu</t>
  </si>
  <si>
    <t>Şeytan Marka Giyer 2</t>
  </si>
  <si>
    <t>Siccin 9</t>
  </si>
  <si>
    <t>Mortal Kombat II</t>
  </si>
  <si>
    <t>Saplantı</t>
  </si>
  <si>
    <t>Star Wars: Mandalorian ve Grogu</t>
  </si>
  <si>
    <t>Hokum</t>
  </si>
  <si>
    <t>29 May.-04 Haz.</t>
  </si>
  <si>
    <t>05-11 Haz.</t>
  </si>
  <si>
    <t>12-18 Haz.</t>
  </si>
  <si>
    <t>19-25 Haz.</t>
  </si>
  <si>
    <t>26 Haz.-02 Tem.</t>
  </si>
  <si>
    <t>Oyuncak Hikayesi 5</t>
  </si>
  <si>
    <t>Backrooms</t>
  </si>
  <si>
    <t>İfşa Günü</t>
  </si>
  <si>
    <t>Korkunç Bir Film</t>
  </si>
  <si>
    <t>Dedektif Reptır</t>
  </si>
  <si>
    <t>Kıyma: Hain Eşer Kendi Düşer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</si>
</sst>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9"/>
  <sheetViews>
    <sheetView showGridLines="0" tabSelected="1" topLeftCell="C1" zoomScale="85" zoomScaleNormal="85" workbookViewId="0">
      <selection activeCell="M70" sqref="M70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445</v>
      </c>
      <c r="S4" s="113"/>
    </row>
    <row r="5" spans="1:24" ht="16.5" thickTop="1" x14ac:dyDescent="0.25">
      <c r="R5" s="96" t="s">
        <v>688</v>
      </c>
      <c r="S5" s="83">
        <v>2025</v>
      </c>
      <c r="T5" s="83">
        <v>2026</v>
      </c>
      <c r="U5" s="69" t="s">
        <v>566</v>
      </c>
    </row>
    <row r="6" spans="1:24" ht="21.95" customHeight="1" x14ac:dyDescent="0.4">
      <c r="D6" s="37" t="s">
        <v>473</v>
      </c>
      <c r="E6" s="23">
        <v>2026</v>
      </c>
      <c r="F6" s="23">
        <f>+E6-1</f>
        <v>2025</v>
      </c>
      <c r="G6" s="23">
        <f t="shared" ref="G6:O6" si="0">+F6-1</f>
        <v>2024</v>
      </c>
      <c r="H6" s="23">
        <f t="shared" si="0"/>
        <v>2023</v>
      </c>
      <c r="I6" s="23">
        <f t="shared" si="0"/>
        <v>2022</v>
      </c>
      <c r="J6" s="23">
        <f t="shared" si="0"/>
        <v>2021</v>
      </c>
      <c r="K6" s="23">
        <f t="shared" si="0"/>
        <v>2020</v>
      </c>
      <c r="L6" s="23">
        <f t="shared" si="0"/>
        <v>2019</v>
      </c>
      <c r="M6" s="23">
        <f t="shared" si="0"/>
        <v>2018</v>
      </c>
      <c r="N6" s="23">
        <f t="shared" si="0"/>
        <v>2017</v>
      </c>
      <c r="O6" s="23">
        <f t="shared" si="0"/>
        <v>2016</v>
      </c>
      <c r="R6" t="s">
        <v>482</v>
      </c>
      <c r="S6" s="84">
        <f>+SUMIF(Data!$B$3:$B$9602,$S$5&amp;R6,Data!$K$3:$K$9602)</f>
        <v>4716293</v>
      </c>
      <c r="T6" s="84">
        <f>+SUMIF(Data!$B$3:$B$9602,$T$5&amp;R6,Data!$K$3:$K$9602)</f>
        <v>4309405</v>
      </c>
      <c r="U6" s="98">
        <f t="shared" ref="U6:U7" si="1">+IF(T6=0," ",T6/S6-1)</f>
        <v>-8.6272841827257141E-2</v>
      </c>
      <c r="W6" s="31"/>
      <c r="X6" s="31"/>
    </row>
    <row r="7" spans="1:24" ht="21.95" customHeight="1" x14ac:dyDescent="0.35">
      <c r="D7" s="102" t="str">
        <f>IF(F4="Ocak","Ocak","Ocak - "&amp;F4)</f>
        <v>Ocak - Haziran</v>
      </c>
      <c r="E7" s="47">
        <f>+SUMIF(Data!$A$4:$A$9391,E11&amp;"Topla",Data!$K$4:$K$9391)</f>
        <v>14708546</v>
      </c>
      <c r="F7" s="47">
        <f>+SUMIF(Data!$A$4:$A$9391,F11&amp;"Topla",Data!$K$4:$K$9391)</f>
        <v>14045715</v>
      </c>
      <c r="G7" s="47">
        <f>+SUMIF(Data!$A$4:$A$9391,G11&amp;"Topla",Data!$K$4:$K$9391)</f>
        <v>19317989</v>
      </c>
      <c r="H7" s="47">
        <f>+SUMIF(Data!$A$4:$A$9391,H11&amp;"Topla",Data!$K$4:$K$9391)</f>
        <v>15977050</v>
      </c>
      <c r="I7" s="47">
        <f>+SUMIF(Data!$A$4:$A$9391,I11&amp;"Topla",Data!$K$4:$K$9391)</f>
        <v>22783309</v>
      </c>
      <c r="J7" s="47">
        <f>+SUMIF(Data!$A$4:$A$9391,J11&amp;"Topla",Data!$K$4:$K$9391)</f>
        <v>0</v>
      </c>
      <c r="K7" s="47">
        <f>+SUMIF(Data!$A$4:$A$9391,K11&amp;"Topla",Data!$K$4:$K$9391)</f>
        <v>16398507</v>
      </c>
      <c r="L7" s="47">
        <f>+SUMIF(Data!$A$4:$A$9391,L11&amp;"Topla",Data!$K$4:$K$9391)</f>
        <v>27178965</v>
      </c>
      <c r="M7" s="47">
        <f>+SUMIF(Data!$A$4:$A$9391,M11&amp;"Topla",Data!$K$4:$K$9391)</f>
        <v>36966559</v>
      </c>
      <c r="N7" s="47">
        <f>+SUMIF(Data!$A$4:$A$9391,N11&amp;"Topla",Data!$K$4:$K$9391)</f>
        <v>39002585</v>
      </c>
      <c r="O7" s="47">
        <f>+SUMIF(Data!$A$4:$A$9391,O11&amp;"Topla",Data!$K$4:$K$9391)</f>
        <v>31152760</v>
      </c>
      <c r="R7" s="70" t="s">
        <v>483</v>
      </c>
      <c r="S7" s="71">
        <f>+SUMIF(Data!$B$3:$B$9602,$S$5&amp;R7,Data!$K$3:$K$9602)</f>
        <v>2426617</v>
      </c>
      <c r="T7" s="71">
        <f>+SUMIF(Data!$B$3:$B$9602,$T$5&amp;R7,Data!$K$3:$K$9602)</f>
        <v>2236887</v>
      </c>
      <c r="U7" s="99">
        <f t="shared" si="1"/>
        <v>-7.818703981716113E-2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1365374</v>
      </c>
      <c r="T8" s="71">
        <f>+SUMIF(Data!$B$3:$B$9602,$T$5&amp;R8,Data!$K$3:$K$9602)</f>
        <v>2077282</v>
      </c>
      <c r="U8" s="99">
        <f>+IF(T8=0," ",T8/S8-1)</f>
        <v>0.52140146216348038</v>
      </c>
    </row>
    <row r="9" spans="1:24" ht="21.95" customHeight="1" x14ac:dyDescent="0.25">
      <c r="R9" s="70" t="s">
        <v>485</v>
      </c>
      <c r="S9" s="71">
        <f>+SUMIF(Data!$B$3:$B$9602,$S$5&amp;R9,Data!$K$3:$K$9602)</f>
        <v>1896591</v>
      </c>
      <c r="T9" s="71">
        <f>+SUMIF(Data!$B$3:$B$9602,$T$5&amp;R9,Data!$K$3:$K$9602)</f>
        <v>1935191</v>
      </c>
      <c r="U9" s="99">
        <f t="shared" ref="U9:U17" si="2">+IF(T9=0," ",T9/S9-1)</f>
        <v>2.0352305794976377E-2</v>
      </c>
    </row>
    <row r="10" spans="1:24" ht="21.95" customHeight="1" x14ac:dyDescent="0.25">
      <c r="R10" s="70" t="s">
        <v>486</v>
      </c>
      <c r="S10" s="71">
        <f>+SUMIF(Data!$B$3:$B$9602,$S$5&amp;R10,Data!$K$3:$K$9602)</f>
        <v>1150660</v>
      </c>
      <c r="T10" s="71">
        <f>+SUMIF(Data!$B$3:$B$9602,$T$5&amp;R10,Data!$K$3:$K$9602)</f>
        <v>1711629</v>
      </c>
      <c r="U10" s="99">
        <f t="shared" si="2"/>
        <v>0.48751933672848624</v>
      </c>
    </row>
    <row r="11" spans="1:24" ht="21.95" customHeight="1" x14ac:dyDescent="0.4">
      <c r="D11" s="22" t="s">
        <v>1</v>
      </c>
      <c r="E11" s="23">
        <f>+E6</f>
        <v>2026</v>
      </c>
      <c r="F11" s="23">
        <f t="shared" ref="F11:O11" si="3">+F6</f>
        <v>2025</v>
      </c>
      <c r="G11" s="23">
        <f t="shared" si="3"/>
        <v>2024</v>
      </c>
      <c r="H11" s="23">
        <f t="shared" si="3"/>
        <v>2023</v>
      </c>
      <c r="I11" s="23">
        <f t="shared" si="3"/>
        <v>2022</v>
      </c>
      <c r="J11" s="23">
        <f t="shared" si="3"/>
        <v>2021</v>
      </c>
      <c r="K11" s="23">
        <f t="shared" si="3"/>
        <v>2020</v>
      </c>
      <c r="L11" s="23">
        <f t="shared" si="3"/>
        <v>2019</v>
      </c>
      <c r="M11" s="23">
        <f t="shared" si="3"/>
        <v>2018</v>
      </c>
      <c r="N11" s="23">
        <f t="shared" si="3"/>
        <v>2017</v>
      </c>
      <c r="O11" s="23">
        <f t="shared" si="3"/>
        <v>2016</v>
      </c>
      <c r="R11" s="70" t="s">
        <v>487</v>
      </c>
      <c r="S11" s="71">
        <f>+SUMIF(Data!$B$3:$B$9602,$S$5&amp;R11,Data!$K$3:$K$9602)</f>
        <v>2490180</v>
      </c>
      <c r="T11" s="71">
        <f>+SUMIF(Data!$B$3:$B$9602,$T$5&amp;R11,Data!$K$3:$K$9602)</f>
        <v>2438152</v>
      </c>
      <c r="U11" s="99">
        <f t="shared" si="2"/>
        <v>-2.0893268759688E-2</v>
      </c>
    </row>
    <row r="12" spans="1:24" ht="21.95" customHeight="1" x14ac:dyDescent="0.25">
      <c r="A12">
        <v>1</v>
      </c>
      <c r="B12" s="79">
        <f>+IFERROR(VLOOKUP($F$4&amp;E$11&amp;A12,Kaynak!$C$162:$G$9474,5,0),"")</f>
        <v>22</v>
      </c>
      <c r="D12" s="94">
        <f>IFERROR(VLOOKUP($F$4&amp;E$11&amp;A12,Kaynak!$C$162:$H$9474,6,0),"")</f>
        <v>46171</v>
      </c>
      <c r="E12" s="95">
        <f>IFERROR(VLOOKUP(E$11&amp;$B12,Data!$D$4:$M$9391,8,0),"")</f>
        <v>443543</v>
      </c>
      <c r="F12" s="95">
        <f>IFERROR(VLOOKUP(F$11&amp;$B12,Data!$D$4:$M$9391,8,0),"")</f>
        <v>541481</v>
      </c>
      <c r="G12" s="95">
        <f>IFERROR(VLOOKUP(G$11&amp;$B12,Data!$D$4:$M$9391,8,0),"")</f>
        <v>224586</v>
      </c>
      <c r="H12" s="95">
        <f>IFERROR(VLOOKUP(H$11&amp;$B12,Data!$D$4:$M$9391,8,0),"")</f>
        <v>419375</v>
      </c>
      <c r="I12" s="95">
        <f>IFERROR(VLOOKUP(I$11&amp;$B12,Data!$D$4:$M$9391,8,0),"")</f>
        <v>305933</v>
      </c>
      <c r="J12" s="95" t="str">
        <f>IFERROR(VLOOKUP(J$11&amp;$B12,Data!$D$4:$M$9391,8,0),"")</f>
        <v/>
      </c>
      <c r="K12" s="95" t="str">
        <f>IFERROR(VLOOKUP(K$11&amp;$B12,Data!$D$4:$M$9391,8,0),"")</f>
        <v/>
      </c>
      <c r="L12" s="95">
        <f>IFERROR(VLOOKUP(L$11&amp;$B12,Data!$D$4:$M$9391,8,0),"")</f>
        <v>797943</v>
      </c>
      <c r="M12" s="95">
        <f>IFERROR(VLOOKUP(M$11&amp;$B12,Data!$D$4:$M$9391,8,0),"")</f>
        <v>757930</v>
      </c>
      <c r="N12" s="95">
        <f>IFERROR(VLOOKUP(N$11&amp;$B12,Data!$D$4:$M$9391,8,0),"")</f>
        <v>937609</v>
      </c>
      <c r="O12" s="95">
        <f>IFERROR(VLOOKUP(O$11&amp;$B12,Data!$D$4:$M$9391,8,0),"")</f>
        <v>673097</v>
      </c>
      <c r="R12" s="70" t="s">
        <v>488</v>
      </c>
      <c r="S12" s="71">
        <f>+SUMIF(Data!$B$3:$B$9602,$S$5&amp;R12,Data!$K$3:$K$9602)</f>
        <v>1400363</v>
      </c>
      <c r="T12" s="71">
        <f>+SUMIF(Data!$B$3:$B$9602,$T$5&amp;R12,Data!$K$3:$K$9602)</f>
        <v>0</v>
      </c>
      <c r="U12" s="99" t="str">
        <f t="shared" si="2"/>
        <v xml:space="preserve"> </v>
      </c>
    </row>
    <row r="13" spans="1:24" ht="21.95" customHeight="1" x14ac:dyDescent="0.25">
      <c r="A13">
        <v>2</v>
      </c>
      <c r="B13" s="79">
        <f>+IFERROR(VLOOKUP($F$4&amp;E$11&amp;A13,Kaynak!$C$162:$G$9474,5,0),"")</f>
        <v>23</v>
      </c>
      <c r="D13" s="94">
        <f>IFERROR(VLOOKUP($F$4&amp;E$11&amp;A13,Kaynak!$C$162:$H$9474,6,0),"")</f>
        <v>46178</v>
      </c>
      <c r="E13" s="95">
        <f>IFERROR(VLOOKUP(E$11&amp;$B13,Data!$D$4:$M$9391,8,0),"")</f>
        <v>389145</v>
      </c>
      <c r="F13" s="95">
        <f>IFERROR(VLOOKUP(F$11&amp;$B13,Data!$D$4:$M$9391,8,0),"")</f>
        <v>609034</v>
      </c>
      <c r="G13" s="95">
        <f>IFERROR(VLOOKUP(G$11&amp;$B13,Data!$D$4:$M$9391,8,0),"")</f>
        <v>223584</v>
      </c>
      <c r="H13" s="95">
        <f>IFERROR(VLOOKUP(H$11&amp;$B13,Data!$D$4:$M$9391,8,0),"")</f>
        <v>479753</v>
      </c>
      <c r="I13" s="95">
        <f>IFERROR(VLOOKUP(I$11&amp;$B13,Data!$D$4:$M$9391,8,0),"")</f>
        <v>319438</v>
      </c>
      <c r="J13" s="95" t="str">
        <f>IFERROR(VLOOKUP(J$11&amp;$B13,Data!$D$4:$M$9391,8,0),"")</f>
        <v/>
      </c>
      <c r="K13" s="95" t="str">
        <f>IFERROR(VLOOKUP(K$11&amp;$B13,Data!$D$4:$M$9391,8,0),"")</f>
        <v/>
      </c>
      <c r="L13" s="95">
        <f>IFERROR(VLOOKUP(L$11&amp;$B13,Data!$D$4:$M$9391,8,0),"")</f>
        <v>744878</v>
      </c>
      <c r="M13" s="95">
        <f>IFERROR(VLOOKUP(M$11&amp;$B13,Data!$D$4:$M$9391,8,0),"")</f>
        <v>652098</v>
      </c>
      <c r="N13" s="95">
        <f>IFERROR(VLOOKUP(N$11&amp;$B13,Data!$D$4:$M$9391,8,0),"")</f>
        <v>867307</v>
      </c>
      <c r="O13" s="95">
        <f>IFERROR(VLOOKUP(O$11&amp;$B13,Data!$D$4:$M$9391,8,0),"")</f>
        <v>748076</v>
      </c>
      <c r="R13" s="70" t="s">
        <v>489</v>
      </c>
      <c r="S13" s="71">
        <f>+SUMIF(Data!$B$3:$B$9602,$S$5&amp;R13,Data!$K$3:$K$9602)</f>
        <v>1116840</v>
      </c>
      <c r="T13" s="71">
        <f>+SUMIF(Data!$B$3:$B$9602,$T$5&amp;R13,Data!$K$3:$K$9602)</f>
        <v>0</v>
      </c>
      <c r="U13" s="99" t="str">
        <f t="shared" si="2"/>
        <v xml:space="preserve"> </v>
      </c>
    </row>
    <row r="14" spans="1:24" ht="21.95" customHeight="1" x14ac:dyDescent="0.25">
      <c r="A14">
        <v>3</v>
      </c>
      <c r="B14" s="79">
        <f>+IFERROR(VLOOKUP($F$4&amp;E$11&amp;A14,Kaynak!$C$162:$G$9474,5,0),"")</f>
        <v>24</v>
      </c>
      <c r="D14" s="94">
        <f>IFERROR(VLOOKUP($F$4&amp;E$11&amp;A14,Kaynak!$C$162:$H$9474,6,0),"")</f>
        <v>46185</v>
      </c>
      <c r="E14" s="95">
        <f>IFERROR(VLOOKUP(E$11&amp;$B14,Data!$D$4:$M$9391,8,0),"")</f>
        <v>432458</v>
      </c>
      <c r="F14" s="95">
        <f>IFERROR(VLOOKUP(F$11&amp;$B14,Data!$D$4:$M$9391,8,0),"")</f>
        <v>495356</v>
      </c>
      <c r="G14" s="95">
        <f>IFERROR(VLOOKUP(G$11&amp;$B14,Data!$D$4:$M$9391,8,0),"")</f>
        <v>250106</v>
      </c>
      <c r="H14" s="95">
        <f>IFERROR(VLOOKUP(H$11&amp;$B14,Data!$D$4:$M$9391,8,0),"")</f>
        <v>481616</v>
      </c>
      <c r="I14" s="95">
        <f>IFERROR(VLOOKUP(I$11&amp;$B14,Data!$D$4:$M$9391,8,0),"")</f>
        <v>486630</v>
      </c>
      <c r="J14" s="95" t="str">
        <f>IFERROR(VLOOKUP(J$11&amp;$B14,Data!$D$4:$M$9391,8,0),"")</f>
        <v/>
      </c>
      <c r="K14" s="95" t="str">
        <f>IFERROR(VLOOKUP(K$11&amp;$B14,Data!$D$4:$M$9391,8,0),"")</f>
        <v/>
      </c>
      <c r="L14" s="95">
        <f>IFERROR(VLOOKUP(L$11&amp;$B14,Data!$D$4:$M$9391,8,0),"")</f>
        <v>730078</v>
      </c>
      <c r="M14" s="95">
        <f>IFERROR(VLOOKUP(M$11&amp;$B14,Data!$D$4:$M$9391,8,0),"")</f>
        <v>825085</v>
      </c>
      <c r="N14" s="95">
        <f>IFERROR(VLOOKUP(N$11&amp;$B14,Data!$D$4:$M$9391,8,0),"")</f>
        <v>957165</v>
      </c>
      <c r="O14" s="95">
        <f>IFERROR(VLOOKUP(O$11&amp;$B14,Data!$D$4:$M$9391,8,0),"")</f>
        <v>698674</v>
      </c>
      <c r="R14" s="70" t="s">
        <v>490</v>
      </c>
      <c r="S14" s="71">
        <f>+SUMIF(Data!$B$3:$B$9602,$S$5&amp;R14,Data!$K$3:$K$9602)</f>
        <v>1783415</v>
      </c>
      <c r="T14" s="71">
        <f>+SUMIF(Data!$B$3:$B$9602,$T$5&amp;R14,Data!$K$3:$K$9602)</f>
        <v>0</v>
      </c>
      <c r="U14" s="99" t="str">
        <f t="shared" si="2"/>
        <v xml:space="preserve"> </v>
      </c>
    </row>
    <row r="15" spans="1:24" ht="21.95" customHeight="1" x14ac:dyDescent="0.25">
      <c r="A15">
        <v>4</v>
      </c>
      <c r="B15" s="79">
        <f>+IFERROR(VLOOKUP($F$4&amp;E$11&amp;A15,Kaynak!$C$162:$G$9474,5,0),"")</f>
        <v>25</v>
      </c>
      <c r="D15" s="94">
        <f>IFERROR(VLOOKUP($F$4&amp;E$11&amp;A15,Kaynak!$C$162:$H$9474,6,0),"")</f>
        <v>46192</v>
      </c>
      <c r="E15" s="95">
        <f>IFERROR(VLOOKUP(E$11&amp;$B15,Data!$D$4:$M$9391,8,0),"")</f>
        <v>606330</v>
      </c>
      <c r="F15" s="95">
        <f>IFERROR(VLOOKUP(F$11&amp;$B15,Data!$D$4:$M$9391,8,0),"")</f>
        <v>451579</v>
      </c>
      <c r="G15" s="95">
        <f>IFERROR(VLOOKUP(G$11&amp;$B15,Data!$D$4:$M$9391,8,0),"")</f>
        <v>964711</v>
      </c>
      <c r="H15" s="95">
        <f>IFERROR(VLOOKUP(H$11&amp;$B15,Data!$D$4:$M$9391,8,0),"")</f>
        <v>525005</v>
      </c>
      <c r="I15" s="95">
        <f>IFERROR(VLOOKUP(I$11&amp;$B15,Data!$D$4:$M$9391,8,0),"")</f>
        <v>375310</v>
      </c>
      <c r="J15" s="95" t="str">
        <f>IFERROR(VLOOKUP(J$11&amp;$B15,Data!$D$4:$M$9391,8,0),"")</f>
        <v/>
      </c>
      <c r="K15" s="95" t="str">
        <f>IFERROR(VLOOKUP(K$11&amp;$B15,Data!$D$4:$M$9391,8,0),"")</f>
        <v/>
      </c>
      <c r="L15" s="95">
        <f>IFERROR(VLOOKUP(L$11&amp;$B15,Data!$D$4:$M$9391,8,0),"")</f>
        <v>622268</v>
      </c>
      <c r="M15" s="95">
        <f>IFERROR(VLOOKUP(M$11&amp;$B15,Data!$D$4:$M$9391,8,0),"")</f>
        <v>930984</v>
      </c>
      <c r="N15" s="95">
        <f>IFERROR(VLOOKUP(N$11&amp;$B15,Data!$D$4:$M$9391,8,0),"")</f>
        <v>889881</v>
      </c>
      <c r="O15" s="95">
        <f>IFERROR(VLOOKUP(O$11&amp;$B15,Data!$D$4:$M$9391,8,0),"")</f>
        <v>689305</v>
      </c>
      <c r="R15" s="70" t="s">
        <v>491</v>
      </c>
      <c r="S15" s="71">
        <f>+SUMIF(Data!$B$3:$B$9602,$S$5&amp;R15,Data!$K$3:$K$9602)</f>
        <v>1344215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>
        <f>+IFERROR(VLOOKUP($F$4&amp;E$11&amp;A16,Kaynak!$C$162:$G$9474,5,0),"")</f>
        <v>26</v>
      </c>
      <c r="D16" s="94">
        <f>IFERROR(VLOOKUP($F$4&amp;E$11&amp;A16,Kaynak!$C$162:$H$9474,6,0),"")</f>
        <v>46199</v>
      </c>
      <c r="E16" s="95">
        <f>IFERROR(VLOOKUP(E$11&amp;$B16,Data!$D$4:$M$9391,8,0),"")</f>
        <v>566676</v>
      </c>
      <c r="F16" s="95">
        <f>IFERROR(VLOOKUP(F$11&amp;$B16,Data!$D$4:$M$9391,8,0),"")</f>
        <v>392730</v>
      </c>
      <c r="G16" s="95">
        <f>IFERROR(VLOOKUP(G$11&amp;$B16,Data!$D$4:$M$9391,8,0),"")</f>
        <v>662317</v>
      </c>
      <c r="H16" s="95">
        <f>IFERROR(VLOOKUP(H$11&amp;$B16,Data!$D$4:$M$9391,8,0),"")</f>
        <v>353494</v>
      </c>
      <c r="I16" s="95">
        <f>IFERROR(VLOOKUP(I$11&amp;$B16,Data!$D$4:$M$9391,8,0),"")</f>
        <v>292649</v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>
        <f>IFERROR(VLOOKUP(L$11&amp;$B16,Data!$D$4:$M$9391,8,0),"")</f>
        <v>553464</v>
      </c>
      <c r="M16" s="95">
        <f>IFERROR(VLOOKUP(M$11&amp;$B16,Data!$D$4:$M$9391,8,0),"")</f>
        <v>631684</v>
      </c>
      <c r="N16" s="95">
        <f>IFERROR(VLOOKUP(N$11&amp;$B16,Data!$D$4:$M$9391,8,0),"")</f>
        <v>1041187</v>
      </c>
      <c r="O16" s="95">
        <f>IFERROR(VLOOKUP(O$11&amp;$B16,Data!$D$4:$M$9391,8,0),"")</f>
        <v>556798</v>
      </c>
      <c r="R16" s="70" t="s">
        <v>492</v>
      </c>
      <c r="S16" s="71">
        <f>+SUMIF(Data!$B$3:$B$9602,$S$5&amp;R16,Data!$K$3:$K$9602)</f>
        <v>3335836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4885731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2438152</v>
      </c>
      <c r="F18" s="87">
        <f t="shared" si="4"/>
        <v>2490180</v>
      </c>
      <c r="G18" s="87">
        <f t="shared" si="4"/>
        <v>2325304</v>
      </c>
      <c r="H18" s="87">
        <f t="shared" si="4"/>
        <v>2259243</v>
      </c>
      <c r="I18" s="87">
        <f t="shared" si="4"/>
        <v>1779960</v>
      </c>
      <c r="J18" s="87">
        <f t="shared" si="4"/>
        <v>0</v>
      </c>
      <c r="K18" s="87">
        <f t="shared" si="4"/>
        <v>0</v>
      </c>
      <c r="L18" s="87">
        <f>SUM(L12:L16)</f>
        <v>3448631</v>
      </c>
      <c r="M18" s="87">
        <f t="shared" ref="M18" si="5">SUM(M12:M16)</f>
        <v>3797781</v>
      </c>
      <c r="N18" s="87">
        <f t="shared" si="4"/>
        <v>4693149</v>
      </c>
      <c r="O18" s="87">
        <f t="shared" ref="O18" si="6">SUM(O12:O16)</f>
        <v>3365950</v>
      </c>
      <c r="R18" s="97" t="str">
        <f>+"OCAK - "&amp;HLOOKUP("AY",R5:R17,IFERROR(MATCH(" ",U5:U17,0)-1,13),0)</f>
        <v>OCAK - HAZİRAN</v>
      </c>
      <c r="S18" s="50">
        <f>SUMIF(T6:T17,"&gt;0",S6:S17)</f>
        <v>14045715</v>
      </c>
      <c r="T18" s="50">
        <f>SUM(T6:T17)</f>
        <v>14708546</v>
      </c>
      <c r="U18" s="101">
        <f>T18/S18-1</f>
        <v>4.7190976037887689E-2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2026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868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873</v>
      </c>
      <c r="F25" s="106">
        <v>788648</v>
      </c>
      <c r="G25" s="89">
        <v>1</v>
      </c>
      <c r="H25" s="105" t="s">
        <v>884</v>
      </c>
      <c r="I25" s="106">
        <v>396513</v>
      </c>
      <c r="J25" s="89">
        <v>1</v>
      </c>
      <c r="K25" s="105" t="s">
        <v>893</v>
      </c>
      <c r="L25" s="106">
        <v>277877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874</v>
      </c>
      <c r="F26" s="108">
        <v>584645</v>
      </c>
      <c r="G26" s="90">
        <v>2</v>
      </c>
      <c r="H26" s="107" t="s">
        <v>873</v>
      </c>
      <c r="I26" s="108">
        <v>255892</v>
      </c>
      <c r="J26" s="90">
        <v>2</v>
      </c>
      <c r="K26" s="107" t="s">
        <v>894</v>
      </c>
      <c r="L26" s="108">
        <v>228870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867</v>
      </c>
      <c r="F27" s="106">
        <v>555635</v>
      </c>
      <c r="G27" s="89">
        <v>3</v>
      </c>
      <c r="H27" s="105" t="s">
        <v>885</v>
      </c>
      <c r="I27" s="106">
        <v>255827</v>
      </c>
      <c r="J27" s="89">
        <v>3</v>
      </c>
      <c r="K27" s="105" t="s">
        <v>895</v>
      </c>
      <c r="L27" s="106">
        <v>212771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875</v>
      </c>
      <c r="F28" s="108">
        <v>456522</v>
      </c>
      <c r="G28" s="90">
        <v>4</v>
      </c>
      <c r="H28" s="107" t="s">
        <v>876</v>
      </c>
      <c r="I28" s="108">
        <v>164845</v>
      </c>
      <c r="J28" s="90">
        <v>4</v>
      </c>
      <c r="K28" s="107" t="s">
        <v>884</v>
      </c>
      <c r="L28" s="108">
        <v>210309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876</v>
      </c>
      <c r="F29" s="106">
        <v>453833</v>
      </c>
      <c r="G29" s="89">
        <v>5</v>
      </c>
      <c r="H29" s="105" t="s">
        <v>875</v>
      </c>
      <c r="I29" s="106">
        <v>157147</v>
      </c>
      <c r="J29" s="89">
        <v>5</v>
      </c>
      <c r="K29" s="105" t="s">
        <v>896</v>
      </c>
      <c r="L29" s="106">
        <v>151858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866</v>
      </c>
      <c r="F30" s="108">
        <v>419589</v>
      </c>
      <c r="G30" s="90">
        <v>6</v>
      </c>
      <c r="H30" s="107" t="s">
        <v>886</v>
      </c>
      <c r="I30" s="108">
        <v>120614</v>
      </c>
      <c r="J30" s="90">
        <v>6</v>
      </c>
      <c r="K30" s="107" t="s">
        <v>897</v>
      </c>
      <c r="L30" s="108">
        <v>151183</v>
      </c>
      <c r="N30" s="53"/>
      <c r="Q30" s="53"/>
      <c r="R30" s="53"/>
      <c r="S30" s="53"/>
      <c r="T30" s="53"/>
    </row>
    <row r="31" spans="4:21" x14ac:dyDescent="0.25">
      <c r="D31" s="89">
        <v>7</v>
      </c>
      <c r="E31" s="105" t="s">
        <v>860</v>
      </c>
      <c r="F31" s="106">
        <v>236939</v>
      </c>
      <c r="G31" s="89">
        <v>7</v>
      </c>
      <c r="H31" s="105" t="s">
        <v>874</v>
      </c>
      <c r="I31" s="106">
        <v>110896</v>
      </c>
      <c r="J31" s="89">
        <v>7</v>
      </c>
      <c r="K31" s="105" t="s">
        <v>898</v>
      </c>
      <c r="L31" s="106">
        <v>102810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877</v>
      </c>
      <c r="F32" s="108">
        <v>208035</v>
      </c>
      <c r="G32" s="90">
        <v>8</v>
      </c>
      <c r="H32" s="107" t="s">
        <v>867</v>
      </c>
      <c r="I32" s="108">
        <v>100806</v>
      </c>
      <c r="J32" s="90">
        <v>8</v>
      </c>
      <c r="K32" s="107" t="s">
        <v>899</v>
      </c>
      <c r="L32" s="108">
        <v>101105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878</v>
      </c>
      <c r="F33" s="106">
        <v>98974</v>
      </c>
      <c r="G33" s="89">
        <v>9</v>
      </c>
      <c r="H33" s="105" t="s">
        <v>866</v>
      </c>
      <c r="I33" s="106">
        <v>95691</v>
      </c>
      <c r="J33" s="89">
        <v>9</v>
      </c>
      <c r="K33" s="105" t="s">
        <v>900</v>
      </c>
      <c r="L33" s="106">
        <v>80986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879</v>
      </c>
      <c r="F34" s="111">
        <v>70799</v>
      </c>
      <c r="G34" s="109">
        <v>10</v>
      </c>
      <c r="H34" s="110" t="s">
        <v>887</v>
      </c>
      <c r="I34" s="111">
        <v>58810</v>
      </c>
      <c r="J34" s="109">
        <v>10</v>
      </c>
      <c r="K34" s="110" t="s">
        <v>901</v>
      </c>
      <c r="L34" s="111">
        <v>35586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 t="s">
        <v>444</v>
      </c>
      <c r="H70" s="119" t="s">
        <v>660</v>
      </c>
      <c r="I70" s="120" t="s">
        <v>661</v>
      </c>
      <c r="J70" s="118" t="s">
        <v>445</v>
      </c>
      <c r="K70" s="119" t="s">
        <v>660</v>
      </c>
      <c r="L70" s="120" t="s">
        <v>661</v>
      </c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906</v>
      </c>
      <c r="F71" s="106">
        <v>364166</v>
      </c>
      <c r="G71" s="89">
        <v>1</v>
      </c>
      <c r="H71" s="105" t="s">
        <v>916</v>
      </c>
      <c r="I71" s="106">
        <v>250342</v>
      </c>
      <c r="J71" s="89">
        <v>1</v>
      </c>
      <c r="K71" s="105" t="s">
        <v>928</v>
      </c>
      <c r="L71" s="106">
        <v>546620</v>
      </c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907</v>
      </c>
      <c r="F72" s="108">
        <v>251349</v>
      </c>
      <c r="G72" s="90">
        <v>2</v>
      </c>
      <c r="H72" s="107" t="s">
        <v>917</v>
      </c>
      <c r="I72" s="108">
        <v>231985</v>
      </c>
      <c r="J72" s="90">
        <v>2</v>
      </c>
      <c r="K72" s="107" t="s">
        <v>929</v>
      </c>
      <c r="L72" s="108">
        <v>445035</v>
      </c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897</v>
      </c>
      <c r="F73" s="106">
        <v>201172</v>
      </c>
      <c r="G73" s="89">
        <v>3</v>
      </c>
      <c r="H73" s="105" t="s">
        <v>918</v>
      </c>
      <c r="I73" s="106">
        <v>206408</v>
      </c>
      <c r="J73" s="89">
        <v>3</v>
      </c>
      <c r="K73" s="105" t="s">
        <v>920</v>
      </c>
      <c r="L73" s="106">
        <v>351972</v>
      </c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908</v>
      </c>
      <c r="F74" s="108">
        <v>165639</v>
      </c>
      <c r="G74" s="90">
        <v>4</v>
      </c>
      <c r="H74" s="107" t="s">
        <v>910</v>
      </c>
      <c r="I74" s="108">
        <v>195167</v>
      </c>
      <c r="J74" s="90">
        <v>4</v>
      </c>
      <c r="K74" s="107" t="s">
        <v>916</v>
      </c>
      <c r="L74" s="108">
        <v>123793</v>
      </c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893</v>
      </c>
      <c r="F75" s="106">
        <v>116553</v>
      </c>
      <c r="G75" s="89">
        <v>5</v>
      </c>
      <c r="H75" s="105" t="s">
        <v>906</v>
      </c>
      <c r="I75" s="106">
        <v>103496</v>
      </c>
      <c r="J75" s="89">
        <v>5</v>
      </c>
      <c r="K75" s="105" t="s">
        <v>918</v>
      </c>
      <c r="L75" s="106">
        <v>121440</v>
      </c>
    </row>
    <row r="76" spans="3:24" x14ac:dyDescent="0.25">
      <c r="C76" s="53"/>
      <c r="D76" s="90">
        <v>6</v>
      </c>
      <c r="E76" s="107" t="s">
        <v>909</v>
      </c>
      <c r="F76" s="108">
        <v>113490</v>
      </c>
      <c r="G76" s="90">
        <v>6</v>
      </c>
      <c r="H76" s="107" t="s">
        <v>909</v>
      </c>
      <c r="I76" s="108">
        <v>66674</v>
      </c>
      <c r="J76" s="90">
        <v>6</v>
      </c>
      <c r="K76" s="107" t="s">
        <v>930</v>
      </c>
      <c r="L76" s="108">
        <v>110130</v>
      </c>
    </row>
    <row r="77" spans="3:24" x14ac:dyDescent="0.25">
      <c r="C77" s="53"/>
      <c r="D77" s="89">
        <v>7</v>
      </c>
      <c r="E77" s="105" t="s">
        <v>910</v>
      </c>
      <c r="F77" s="106">
        <v>112713</v>
      </c>
      <c r="G77" s="89">
        <v>7</v>
      </c>
      <c r="H77" s="105" t="s">
        <v>919</v>
      </c>
      <c r="I77" s="106">
        <v>62990</v>
      </c>
      <c r="J77" s="89">
        <v>7</v>
      </c>
      <c r="K77" s="105" t="s">
        <v>931</v>
      </c>
      <c r="L77" s="106">
        <v>101085</v>
      </c>
    </row>
    <row r="78" spans="3:24" x14ac:dyDescent="0.25">
      <c r="C78" s="53"/>
      <c r="D78" s="90">
        <v>8</v>
      </c>
      <c r="E78" s="107" t="s">
        <v>896</v>
      </c>
      <c r="F78" s="108">
        <v>65936</v>
      </c>
      <c r="G78" s="90">
        <v>8</v>
      </c>
      <c r="H78" s="107" t="s">
        <v>920</v>
      </c>
      <c r="I78" s="108">
        <v>59950</v>
      </c>
      <c r="J78" s="90">
        <v>8</v>
      </c>
      <c r="K78" s="107" t="s">
        <v>932</v>
      </c>
      <c r="L78" s="108">
        <v>73131</v>
      </c>
    </row>
    <row r="79" spans="3:24" x14ac:dyDescent="0.25">
      <c r="C79" s="53"/>
      <c r="D79" s="89">
        <v>9</v>
      </c>
      <c r="E79" s="105" t="s">
        <v>911</v>
      </c>
      <c r="F79" s="106">
        <v>57376</v>
      </c>
      <c r="G79" s="89">
        <v>9</v>
      </c>
      <c r="H79" s="105" t="s">
        <v>921</v>
      </c>
      <c r="I79" s="106">
        <v>59414</v>
      </c>
      <c r="J79" s="89">
        <v>9</v>
      </c>
      <c r="K79" s="105" t="s">
        <v>921</v>
      </c>
      <c r="L79" s="106">
        <v>52259</v>
      </c>
    </row>
    <row r="80" spans="3:24" x14ac:dyDescent="0.25">
      <c r="C80" s="53"/>
      <c r="D80" s="109">
        <v>10</v>
      </c>
      <c r="E80" s="110" t="s">
        <v>898</v>
      </c>
      <c r="F80" s="111">
        <v>52234</v>
      </c>
      <c r="G80" s="109">
        <v>10</v>
      </c>
      <c r="H80" s="110" t="s">
        <v>922</v>
      </c>
      <c r="I80" s="111">
        <v>42895</v>
      </c>
      <c r="J80" s="109">
        <v>10</v>
      </c>
      <c r="K80" s="110" t="s">
        <v>933</v>
      </c>
      <c r="L80" s="111">
        <v>46848</v>
      </c>
    </row>
    <row r="81" spans="3:1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3:1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3:1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3:1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3:1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3:1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3:1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3:1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3:1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3:1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3:1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3:1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3:1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3:1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3:1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3:1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3:1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3:1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3:1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3:1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3:1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3:1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3:1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3:1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3:1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3:1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3:1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3:1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3:1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</sheetData>
  <sheetProtection algorithmName="SHA-512" hashValue="KT0PYVOQWfCg+altmGRmcOPqQ1Srqhs8x24T05UGq+HqhmeZRJ9/73+TOXzpaEhu5GboIKxfnCtFMa+H7t3IBg==" saltValue="rimFYn2RrEl+loyd3VblIQ==" spinCount="100000" sheet="1" objects="1" scenarios="1"/>
  <customSheetViews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1"/>
    </customSheetView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2"/>
    </customSheetView>
  </customSheetViews>
  <dataValidations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43"/>
  <sheetViews>
    <sheetView showGridLines="0" workbookViewId="0">
      <pane ySplit="3" topLeftCell="A690" activePane="bottomLeft" state="frozen"/>
      <selection activeCell="S57" sqref="S57"/>
      <selection pane="bottomLeft" activeCell="N716" sqref="N716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2012Topla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2012Topla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2012Topla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2012Topla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2012Topla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2012Topla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2012Topla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2012Topla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2012Topla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</v>
      </c>
      <c r="B38" s="53" t="str">
        <f t="shared" si="0"/>
        <v>2012Ağustos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Ağustos</v>
      </c>
      <c r="O38" s="53" t="str">
        <f>VLOOKUP(Rapor!$T$5&amp;Data!G38,Kaynak!$A$5:$L$9578,12,0)</f>
        <v>Ağustos</v>
      </c>
    </row>
    <row r="39" spans="1:15" x14ac:dyDescent="0.25">
      <c r="A39" t="str">
        <f>E39&amp;IF(MAX(Rapor!$B$12:$B$16)&gt;=G39,"Topla","")</f>
        <v>2012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2012Kasım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Kasım</v>
      </c>
      <c r="O51" s="53" t="str">
        <f>VLOOKUP(Rapor!$T$5&amp;Data!G51,Kaynak!$A$5:$L$9578,12,0)</f>
        <v>Kasım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2013Topla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2013Topla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2013Topla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2013Topla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2013Topla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2013Topla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2013Topla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2013Topla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2013Topla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</v>
      </c>
      <c r="B91" s="53" t="str">
        <f t="shared" si="2"/>
        <v>2013Ağustos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Ağustos</v>
      </c>
      <c r="O91" s="53" t="str">
        <f>VLOOKUP(Rapor!$T$5&amp;Data!G91,Kaynak!$A$5:$L$9578,12,0)</f>
        <v>Ağustos</v>
      </c>
    </row>
    <row r="92" spans="1:15" x14ac:dyDescent="0.25">
      <c r="A92" t="str">
        <f>E92&amp;IF(MAX(Rapor!$B$12:$B$16)&gt;=G92,"Topla","")</f>
        <v>2013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2013Kasım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Kasım</v>
      </c>
      <c r="O104" s="53" t="str">
        <f>VLOOKUP(Rapor!$T$5&amp;Data!G104,Kaynak!$A$5:$L$9578,12,0)</f>
        <v>Kasım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2014Topla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2014Topla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2014Topla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2014Topla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2014Topla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2014Topla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2014Topla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2014Topla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2014Topla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</v>
      </c>
      <c r="B143" s="53" t="str">
        <f t="shared" si="4"/>
        <v>2014Ağustos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Ağustos</v>
      </c>
      <c r="O143" s="53" t="str">
        <f>VLOOKUP(Rapor!$T$5&amp;Data!G143,Kaynak!$A$5:$L$9578,12,0)</f>
        <v>Ağustos</v>
      </c>
    </row>
    <row r="144" spans="1:15" x14ac:dyDescent="0.25">
      <c r="A144" t="str">
        <f>E144&amp;IF(MAX(Rapor!$B$12:$B$16)&gt;=G144,"Topla","")</f>
        <v>2014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2014Kasım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Kasım</v>
      </c>
      <c r="O156" s="53" t="str">
        <f>VLOOKUP(Rapor!$T$5&amp;Data!G156,Kaynak!$A$5:$L$9578,12,0)</f>
        <v>Kasım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2015Topla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2015Topla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2015Topla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2015Topla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2015Topla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2015Topla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2015Topla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2015Topla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2015Topla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</v>
      </c>
      <c r="B195" s="53" t="str">
        <f t="shared" si="4"/>
        <v>2015Ağustos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Ağustos</v>
      </c>
      <c r="O195" s="53" t="str">
        <f>VLOOKUP(Rapor!$T$5&amp;Data!G195,Kaynak!$A$5:$L$9578,12,0)</f>
        <v>Ağustos</v>
      </c>
    </row>
    <row r="196" spans="1:15" x14ac:dyDescent="0.25">
      <c r="A196" t="str">
        <f>E196&amp;IF(MAX(Rapor!$B$12:$B$16)&gt;=G196,"Topla","")</f>
        <v>2015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2015Kasım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Kasım</v>
      </c>
      <c r="O208" s="53" t="str">
        <f>VLOOKUP(Rapor!$T$5&amp;Data!G208,Kaynak!$A$5:$L$9578,12,0)</f>
        <v>Kasım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2016Topla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2016Topla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2016Topla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2016Topla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2016Topla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2016Topla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2016Topla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2016Topla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2016Topla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</v>
      </c>
      <c r="B247" s="53" t="str">
        <f t="shared" si="6"/>
        <v>2016Ağustos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Ağustos</v>
      </c>
      <c r="O247" s="53" t="str">
        <f>VLOOKUP(Rapor!$T$5&amp;Data!G247,Kaynak!$A$5:$L$9578,12,0)</f>
        <v>Ağustos</v>
      </c>
    </row>
    <row r="248" spans="1:15" x14ac:dyDescent="0.25">
      <c r="A248" t="str">
        <f>E248&amp;IF(MAX(Rapor!$B$12:$B$16)&gt;=G248,"Topla","")</f>
        <v>2016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2016Kasım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Kasım</v>
      </c>
      <c r="O260" s="53" t="str">
        <f>VLOOKUP(Rapor!$T$5&amp;Data!G260,Kaynak!$A$5:$L$9578,12,0)</f>
        <v>Kasım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2017Topla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2017Topla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2017Topla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2017Topla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2017Topla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2017Topla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2017Topla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2017Topla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2017Topla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</v>
      </c>
      <c r="B299" s="53" t="str">
        <f t="shared" si="8"/>
        <v>2017Ağustos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Ağustos</v>
      </c>
      <c r="O299" s="53" t="str">
        <f>VLOOKUP(Rapor!$T$5&amp;Data!G299,Kaynak!$A$5:$L$9578,12,0)</f>
        <v>Ağustos</v>
      </c>
    </row>
    <row r="300" spans="1:15" x14ac:dyDescent="0.25">
      <c r="A300" t="str">
        <f>E300&amp;IF(MAX(Rapor!$B$12:$B$16)&gt;=G300,"Topla","")</f>
        <v>2017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2017Kasım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Kasım</v>
      </c>
      <c r="O312" s="53" t="str">
        <f>VLOOKUP(Rapor!$T$5&amp;Data!G312,Kaynak!$A$5:$L$9578,12,0)</f>
        <v>Kasım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2018Topla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2018Topla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2018Topla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2018Topla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2018Topla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2018Topla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2018Topla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2018Topla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2018Topla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</v>
      </c>
      <c r="B351" s="53" t="str">
        <f t="shared" si="11"/>
        <v>2018Ağustos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Ağustos</v>
      </c>
      <c r="O351" s="53" t="str">
        <f>VLOOKUP(Rapor!$T$5&amp;Data!G351,Kaynak!$A$5:$L$9578,12,0)</f>
        <v>Ağustos</v>
      </c>
    </row>
    <row r="352" spans="1:15" x14ac:dyDescent="0.25">
      <c r="A352" t="str">
        <f>E352&amp;IF(MAX(Rapor!$B$12:$B$16)&gt;=G352,"Topla","")</f>
        <v>2018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2018Kasım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Kasım</v>
      </c>
      <c r="O364" s="53" t="str">
        <f>VLOOKUP(Rapor!$T$5&amp;Data!G364,Kaynak!$A$5:$L$9578,12,0)</f>
        <v>Kasım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2019Topla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2019Topla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2019Topla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2019Topla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2019Topla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2019Topla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2019Topla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2019Topla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2019Topla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</v>
      </c>
      <c r="B404" s="53" t="str">
        <f t="shared" si="15"/>
        <v>2019Ağustos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Ağustos</v>
      </c>
      <c r="O404" s="53" t="str">
        <f>VLOOKUP(Rapor!$T$5&amp;Data!G404,Kaynak!$A$5:$L$9578,12,0)</f>
        <v>Ağustos</v>
      </c>
    </row>
    <row r="405" spans="1:15" x14ac:dyDescent="0.25">
      <c r="A405" s="53" t="str">
        <f>E405&amp;IF(MAX(Rapor!$B$12:$B$16)&gt;=G405,"Topla","")</f>
        <v>2019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2019Kasım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Kasım</v>
      </c>
      <c r="O417" s="53" t="str">
        <f>VLOOKUP(Rapor!$T$5&amp;Data!G417,Kaynak!$A$5:$L$9578,12,0)</f>
        <v>Kasım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</v>
      </c>
      <c r="B441" s="53" t="str">
        <f t="shared" si="15"/>
        <v>2020Ağustos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Ağustos</v>
      </c>
      <c r="O441" s="53" t="str">
        <f>VLOOKUP(Rapor!$T$5&amp;Data!G441,Kaynak!$A$5:$L$9578,12,0)</f>
        <v>Ağustos</v>
      </c>
    </row>
    <row r="442" spans="1:15" x14ac:dyDescent="0.25">
      <c r="A442" s="53" t="str">
        <f>E442&amp;IF(MAX(Rapor!$B$12:$B$16)&gt;=G442,"Topla","")</f>
        <v>2020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2020Kasım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Kasım</v>
      </c>
      <c r="O454" s="53" t="str">
        <f>VLOOKUP(Rapor!$T$5&amp;Data!G454,Kaynak!$A$5:$L$9578,12,0)</f>
        <v>Kasım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</v>
      </c>
      <c r="B463" s="53" t="str">
        <f t="shared" si="20"/>
        <v>2021Ağustos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Ağustos</v>
      </c>
    </row>
    <row r="464" spans="1:15" x14ac:dyDescent="0.25">
      <c r="A464" s="53" t="str">
        <f>E464&amp;IF(MAX(Rapor!$B$12:$B$16)&gt;=G464,"Topla","")</f>
        <v>2021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2021Kasım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Kasım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2022Topla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2022Topla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2022Topla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2022Topla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2022Topla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2022Topla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2022Topla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2022Topla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2022Topla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</v>
      </c>
      <c r="B519" s="53" t="str">
        <f t="shared" si="31"/>
        <v>2022Ağustos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Ağustos</v>
      </c>
    </row>
    <row r="520" spans="1:15" x14ac:dyDescent="0.25">
      <c r="A520" s="53" t="str">
        <f>E520&amp;IF(MAX(Rapor!$B$12:$B$16)&gt;=G520,"Topla","")</f>
        <v>2022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2022Kasım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Kasım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2023Topla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2023Topla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2023Topla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2023Topla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2023Topla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2023Topla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2023Topla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2023Topla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2023Topla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</v>
      </c>
      <c r="B571" s="53" t="str">
        <f t="shared" si="35"/>
        <v>2023Ağustos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Ağustos</v>
      </c>
    </row>
    <row r="572" spans="1:15" x14ac:dyDescent="0.25">
      <c r="A572" s="53" t="str">
        <f>E572&amp;IF(MAX(Rapor!$B$12:$B$16)&gt;=G572,"Topla","")</f>
        <v>2023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2023Kasım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Kasım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2024Topla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2024Topla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2024Topla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2024Topla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2024Topla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2024Topla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2024Topla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2024Topla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2024Topla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</v>
      </c>
      <c r="B623" s="53" t="str">
        <f t="shared" si="55"/>
        <v>2024Ağustos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Ağustos</v>
      </c>
    </row>
    <row r="624" spans="1:15" x14ac:dyDescent="0.25">
      <c r="A624" s="53" t="str">
        <f>E624&amp;IF(MAX(Rapor!$B$12:$B$16)&gt;=G624,"Topla","")</f>
        <v>2024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2024Kasım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Kasım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806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807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808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809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810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811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812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813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814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815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816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817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818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819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820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821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822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823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824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825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826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827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2025Topla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828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2025Topla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829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2025Topla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830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2025Topla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831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2025Topla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832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2025Topla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833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2025Topla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834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2025Topla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835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2025Topla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836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837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838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839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840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841</v>
      </c>
      <c r="G672" s="82" t="s">
        <v>842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843</v>
      </c>
      <c r="G673" s="82" t="s">
        <v>844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845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846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847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848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849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850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851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852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853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854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855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856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857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858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859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861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862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863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864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865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2026Topla</v>
      </c>
      <c r="B694" s="53" t="str">
        <f t="shared" si="59"/>
        <v>2026Ocak</v>
      </c>
      <c r="C694" s="53"/>
      <c r="D694" s="53" t="str">
        <f t="shared" si="60"/>
        <v>20261</v>
      </c>
      <c r="E694" s="53">
        <v>2026</v>
      </c>
      <c r="F694" s="31" t="s">
        <v>869</v>
      </c>
      <c r="G694" s="75">
        <v>1</v>
      </c>
      <c r="I694" s="31">
        <v>681678</v>
      </c>
      <c r="J694" s="31"/>
      <c r="K694" s="31">
        <v>728134</v>
      </c>
      <c r="N694" t="s">
        <v>440</v>
      </c>
      <c r="O694" s="53" t="s">
        <v>440</v>
      </c>
    </row>
    <row r="695" spans="1:15" x14ac:dyDescent="0.25">
      <c r="A695" s="53" t="str">
        <f>E695&amp;IF(MAX(Rapor!$B$12:$B$16)&gt;=G695,"Topla","")</f>
        <v>2026Topla</v>
      </c>
      <c r="B695" s="53" t="str">
        <f t="shared" si="59"/>
        <v>2026Ocak</v>
      </c>
      <c r="C695" s="53"/>
      <c r="D695" s="53" t="str">
        <f t="shared" si="60"/>
        <v>20262</v>
      </c>
      <c r="E695" s="53">
        <v>2026</v>
      </c>
      <c r="F695" s="31" t="s">
        <v>870</v>
      </c>
      <c r="G695" s="75">
        <v>2</v>
      </c>
      <c r="I695" s="31">
        <v>831383</v>
      </c>
      <c r="J695" s="31"/>
      <c r="K695" s="31">
        <v>873718</v>
      </c>
      <c r="N695" s="53" t="s">
        <v>440</v>
      </c>
      <c r="O695" s="53" t="s">
        <v>440</v>
      </c>
    </row>
    <row r="696" spans="1:15" x14ac:dyDescent="0.25">
      <c r="A696" s="53" t="str">
        <f>E696&amp;IF(MAX(Rapor!$B$12:$B$16)&gt;=G696,"Topla","")</f>
        <v>2026Topla</v>
      </c>
      <c r="B696" s="53" t="str">
        <f t="shared" si="59"/>
        <v>2026Ocak</v>
      </c>
      <c r="C696" s="53"/>
      <c r="D696" s="53" t="str">
        <f t="shared" si="60"/>
        <v>20263</v>
      </c>
      <c r="E696" s="53">
        <v>2026</v>
      </c>
      <c r="F696" s="31" t="s">
        <v>871</v>
      </c>
      <c r="G696" s="75">
        <v>3</v>
      </c>
      <c r="I696" s="31">
        <v>1310162</v>
      </c>
      <c r="J696" s="31"/>
      <c r="K696" s="31">
        <v>1366589</v>
      </c>
      <c r="N696" s="53" t="s">
        <v>440</v>
      </c>
      <c r="O696" s="53" t="s">
        <v>440</v>
      </c>
    </row>
    <row r="697" spans="1:15" x14ac:dyDescent="0.25">
      <c r="A697" s="53" t="str">
        <f>E697&amp;IF(MAX(Rapor!$B$12:$B$16)&gt;=G697,"Topla","")</f>
        <v>2026Topla</v>
      </c>
      <c r="B697" s="53" t="str">
        <f t="shared" si="59"/>
        <v>2026Ocak</v>
      </c>
      <c r="C697" s="53"/>
      <c r="D697" s="53" t="str">
        <f t="shared" si="60"/>
        <v>20264</v>
      </c>
      <c r="E697" s="53">
        <v>2026</v>
      </c>
      <c r="F697" s="31" t="s">
        <v>872</v>
      </c>
      <c r="G697" s="75">
        <v>4</v>
      </c>
      <c r="I697" s="31">
        <v>1193122</v>
      </c>
      <c r="J697" s="31"/>
      <c r="K697" s="31">
        <v>1340964</v>
      </c>
      <c r="N697" s="53" t="s">
        <v>440</v>
      </c>
      <c r="O697" s="53" t="s">
        <v>440</v>
      </c>
    </row>
    <row r="698" spans="1:15" x14ac:dyDescent="0.25">
      <c r="A698" s="53" t="str">
        <f>E698&amp;IF(MAX(Rapor!$B$12:$B$16)&gt;=G698,"Topla","")</f>
        <v>2026Topla</v>
      </c>
      <c r="B698" s="53" t="str">
        <f t="shared" si="59"/>
        <v>2026Şubat</v>
      </c>
      <c r="C698" s="53"/>
      <c r="D698" s="53" t="str">
        <f t="shared" si="60"/>
        <v>20265</v>
      </c>
      <c r="E698" s="53">
        <v>2026</v>
      </c>
      <c r="F698" s="31" t="s">
        <v>880</v>
      </c>
      <c r="G698" s="75">
        <v>5</v>
      </c>
      <c r="I698" s="31">
        <v>608046</v>
      </c>
      <c r="K698" s="31">
        <v>715122</v>
      </c>
      <c r="N698" t="s">
        <v>441</v>
      </c>
      <c r="O698" s="53" t="s">
        <v>441</v>
      </c>
    </row>
    <row r="699" spans="1:15" x14ac:dyDescent="0.25">
      <c r="A699" s="53" t="str">
        <f>E699&amp;IF(MAX(Rapor!$B$12:$B$16)&gt;=G699,"Topla","")</f>
        <v>2026Topla</v>
      </c>
      <c r="B699" s="53" t="str">
        <f t="shared" si="59"/>
        <v>2026Şubat</v>
      </c>
      <c r="C699" s="53"/>
      <c r="D699" s="53" t="str">
        <f t="shared" si="60"/>
        <v>20266</v>
      </c>
      <c r="E699" s="53">
        <v>2026</v>
      </c>
      <c r="F699" s="31" t="s">
        <v>881</v>
      </c>
      <c r="G699" s="75">
        <v>6</v>
      </c>
      <c r="I699" s="31">
        <v>473778</v>
      </c>
      <c r="K699" s="31">
        <v>580681</v>
      </c>
      <c r="N699" s="53" t="s">
        <v>441</v>
      </c>
      <c r="O699" s="53" t="s">
        <v>441</v>
      </c>
    </row>
    <row r="700" spans="1:15" x14ac:dyDescent="0.25">
      <c r="A700" s="53" t="str">
        <f>E700&amp;IF(MAX(Rapor!$B$12:$B$16)&gt;=G700,"Topla","")</f>
        <v>2026Topla</v>
      </c>
      <c r="B700" s="53" t="str">
        <f t="shared" si="59"/>
        <v>2026Şubat</v>
      </c>
      <c r="C700" s="53"/>
      <c r="D700" s="53" t="str">
        <f t="shared" si="60"/>
        <v>20267</v>
      </c>
      <c r="E700" s="53">
        <v>2026</v>
      </c>
      <c r="F700" s="31" t="s">
        <v>882</v>
      </c>
      <c r="G700" s="75">
        <v>7</v>
      </c>
      <c r="I700" s="31">
        <v>483951</v>
      </c>
      <c r="K700" s="31">
        <v>592149</v>
      </c>
      <c r="N700" s="53" t="s">
        <v>441</v>
      </c>
      <c r="O700" s="53" t="s">
        <v>441</v>
      </c>
    </row>
    <row r="701" spans="1:15" x14ac:dyDescent="0.25">
      <c r="A701" s="53" t="str">
        <f>E701&amp;IF(MAX(Rapor!$B$12:$B$16)&gt;=G701,"Topla","")</f>
        <v>2026Topla</v>
      </c>
      <c r="B701" s="53" t="str">
        <f t="shared" si="59"/>
        <v>2026Şubat</v>
      </c>
      <c r="C701" s="53"/>
      <c r="D701" s="53" t="str">
        <f t="shared" si="60"/>
        <v>20268</v>
      </c>
      <c r="E701" s="53">
        <v>2026</v>
      </c>
      <c r="F701" s="31" t="s">
        <v>883</v>
      </c>
      <c r="G701" s="75">
        <v>8</v>
      </c>
      <c r="I701" s="31">
        <v>296200</v>
      </c>
      <c r="K701" s="31">
        <v>348935</v>
      </c>
      <c r="N701" s="53" t="s">
        <v>441</v>
      </c>
      <c r="O701" s="53" t="s">
        <v>441</v>
      </c>
    </row>
    <row r="702" spans="1:15" x14ac:dyDescent="0.25">
      <c r="A702" s="53" t="str">
        <f>E702&amp;IF(MAX(Rapor!$B$12:$B$16)&gt;=G702,"Topla","")</f>
        <v>2026Topla</v>
      </c>
      <c r="B702" s="53" t="str">
        <f t="shared" si="59"/>
        <v>2026Mart</v>
      </c>
      <c r="C702" s="53"/>
      <c r="D702" s="53" t="str">
        <f t="shared" si="60"/>
        <v>20269</v>
      </c>
      <c r="E702" s="53">
        <v>2026</v>
      </c>
      <c r="F702" t="s">
        <v>888</v>
      </c>
      <c r="G702" s="75">
        <v>9</v>
      </c>
      <c r="I702" s="53">
        <v>281774</v>
      </c>
      <c r="J702" s="53"/>
      <c r="K702" s="31">
        <v>333216</v>
      </c>
      <c r="N702" t="s">
        <v>442</v>
      </c>
      <c r="O702" s="53" t="s">
        <v>442</v>
      </c>
    </row>
    <row r="703" spans="1:15" x14ac:dyDescent="0.25">
      <c r="A703" s="53" t="str">
        <f>E703&amp;IF(MAX(Rapor!$B$12:$B$16)&gt;=G703,"Topla","")</f>
        <v>2026Topla</v>
      </c>
      <c r="B703" s="53" t="str">
        <f t="shared" si="59"/>
        <v>2026Mart</v>
      </c>
      <c r="C703" s="53"/>
      <c r="D703" s="53" t="str">
        <f t="shared" si="60"/>
        <v>202610</v>
      </c>
      <c r="E703" s="53">
        <v>2026</v>
      </c>
      <c r="F703" t="s">
        <v>889</v>
      </c>
      <c r="G703" s="75">
        <v>10</v>
      </c>
      <c r="I703" s="53">
        <v>226109</v>
      </c>
      <c r="J703" s="53"/>
      <c r="K703" s="31">
        <v>267839</v>
      </c>
      <c r="N703" s="53" t="s">
        <v>442</v>
      </c>
      <c r="O703" s="53" t="s">
        <v>442</v>
      </c>
    </row>
    <row r="704" spans="1:15" x14ac:dyDescent="0.25">
      <c r="A704" s="53" t="str">
        <f>E704&amp;IF(MAX(Rapor!$B$12:$B$16)&gt;=G704,"Topla","")</f>
        <v>2026Topla</v>
      </c>
      <c r="B704" s="53" t="str">
        <f t="shared" si="59"/>
        <v>2026Mart</v>
      </c>
      <c r="C704" s="53"/>
      <c r="D704" s="53" t="str">
        <f t="shared" si="60"/>
        <v>202611</v>
      </c>
      <c r="E704" s="53">
        <v>2026</v>
      </c>
      <c r="F704" t="s">
        <v>890</v>
      </c>
      <c r="G704" s="75">
        <v>11</v>
      </c>
      <c r="I704" s="53">
        <v>272236</v>
      </c>
      <c r="J704" s="53"/>
      <c r="K704" s="31">
        <v>332852</v>
      </c>
      <c r="N704" s="53" t="s">
        <v>442</v>
      </c>
      <c r="O704" s="53" t="s">
        <v>442</v>
      </c>
    </row>
    <row r="705" spans="1:15" x14ac:dyDescent="0.25">
      <c r="A705" s="53" t="str">
        <f>E705&amp;IF(MAX(Rapor!$B$12:$B$16)&gt;=G705,"Topla","")</f>
        <v>2026Topla</v>
      </c>
      <c r="B705" s="53" t="str">
        <f t="shared" si="59"/>
        <v>2026Mart</v>
      </c>
      <c r="C705" s="53"/>
      <c r="D705" s="53" t="str">
        <f t="shared" si="60"/>
        <v>202612</v>
      </c>
      <c r="E705" s="53">
        <v>2026</v>
      </c>
      <c r="F705" t="s">
        <v>891</v>
      </c>
      <c r="G705" s="75">
        <v>12</v>
      </c>
      <c r="I705" s="53">
        <v>612983</v>
      </c>
      <c r="J705" s="53"/>
      <c r="K705" s="31">
        <v>661479</v>
      </c>
      <c r="N705" s="53" t="s">
        <v>442</v>
      </c>
      <c r="O705" s="53" t="s">
        <v>442</v>
      </c>
    </row>
    <row r="706" spans="1:15" x14ac:dyDescent="0.25">
      <c r="A706" s="53" t="str">
        <f>E706&amp;IF(MAX(Rapor!$B$12:$B$16)&gt;=G706,"Topla","")</f>
        <v>2026Topla</v>
      </c>
      <c r="B706" s="53" t="str">
        <f t="shared" si="59"/>
        <v>2026Mart</v>
      </c>
      <c r="C706" s="53"/>
      <c r="D706" s="53" t="str">
        <f t="shared" si="60"/>
        <v>202613</v>
      </c>
      <c r="E706" s="53">
        <v>2026</v>
      </c>
      <c r="F706" t="s">
        <v>892</v>
      </c>
      <c r="G706" s="75">
        <v>13</v>
      </c>
      <c r="I706" s="53">
        <v>423972</v>
      </c>
      <c r="J706" s="53"/>
      <c r="K706" s="31">
        <v>481896</v>
      </c>
      <c r="N706" s="53" t="s">
        <v>442</v>
      </c>
      <c r="O706" s="53" t="s">
        <v>442</v>
      </c>
    </row>
    <row r="707" spans="1:15" x14ac:dyDescent="0.25">
      <c r="A707" s="53" t="str">
        <f>E707&amp;IF(MAX(Rapor!$B$12:$B$16)&gt;=G707,"Topla","")</f>
        <v>2026Topla</v>
      </c>
      <c r="B707" s="53" t="str">
        <f t="shared" si="59"/>
        <v>2026Nisan</v>
      </c>
      <c r="C707" s="53"/>
      <c r="D707" s="53" t="str">
        <f t="shared" si="60"/>
        <v>202614</v>
      </c>
      <c r="E707" s="53">
        <v>2026</v>
      </c>
      <c r="F707" s="31" t="s">
        <v>902</v>
      </c>
      <c r="G707" s="75">
        <v>14</v>
      </c>
      <c r="I707" s="31">
        <v>490547</v>
      </c>
      <c r="K707" s="31">
        <v>526834</v>
      </c>
      <c r="N707" s="53" t="s">
        <v>443</v>
      </c>
      <c r="O707" s="53" t="s">
        <v>443</v>
      </c>
    </row>
    <row r="708" spans="1:15" x14ac:dyDescent="0.25">
      <c r="A708" s="53" t="str">
        <f>E708&amp;IF(MAX(Rapor!$B$12:$B$16)&gt;=G708,"Topla","")</f>
        <v>2026Topla</v>
      </c>
      <c r="B708" s="53" t="str">
        <f t="shared" si="59"/>
        <v>2026Nisan</v>
      </c>
      <c r="C708" s="53"/>
      <c r="D708" s="53" t="str">
        <f t="shared" si="60"/>
        <v>202615</v>
      </c>
      <c r="E708" s="53">
        <v>2026</v>
      </c>
      <c r="F708" s="31" t="s">
        <v>903</v>
      </c>
      <c r="G708" s="75">
        <v>15</v>
      </c>
      <c r="I708" s="31">
        <v>422579</v>
      </c>
      <c r="K708" s="31">
        <v>479129</v>
      </c>
      <c r="N708" s="53" t="s">
        <v>443</v>
      </c>
      <c r="O708" s="53" t="s">
        <v>443</v>
      </c>
    </row>
    <row r="709" spans="1:15" x14ac:dyDescent="0.25">
      <c r="A709" s="53" t="str">
        <f>E709&amp;IF(MAX(Rapor!$B$12:$B$16)&gt;=G709,"Topla","")</f>
        <v>2026Topla</v>
      </c>
      <c r="B709" s="53" t="str">
        <f t="shared" ref="B709:B743" si="61">E709&amp;O709</f>
        <v>2026Nisan</v>
      </c>
      <c r="C709" s="53"/>
      <c r="D709" s="53" t="str">
        <f t="shared" ref="D709:D743" si="62">+E709&amp;G709</f>
        <v>202616</v>
      </c>
      <c r="E709" s="53">
        <v>2026</v>
      </c>
      <c r="F709" s="31" t="s">
        <v>904</v>
      </c>
      <c r="G709" s="75">
        <v>16</v>
      </c>
      <c r="I709" s="31">
        <v>431104</v>
      </c>
      <c r="K709" s="31">
        <v>559343</v>
      </c>
      <c r="N709" s="53" t="s">
        <v>443</v>
      </c>
      <c r="O709" s="53" t="s">
        <v>443</v>
      </c>
    </row>
    <row r="710" spans="1:15" x14ac:dyDescent="0.25">
      <c r="A710" s="53" t="str">
        <f>E710&amp;IF(MAX(Rapor!$B$12:$B$16)&gt;=G710,"Topla","")</f>
        <v>2026Topla</v>
      </c>
      <c r="B710" s="53" t="str">
        <f t="shared" si="61"/>
        <v>2026Nisan</v>
      </c>
      <c r="C710" s="53"/>
      <c r="D710" s="53" t="str">
        <f t="shared" si="62"/>
        <v>202617</v>
      </c>
      <c r="E710" s="53">
        <v>2026</v>
      </c>
      <c r="F710" s="31" t="s">
        <v>905</v>
      </c>
      <c r="G710" s="75">
        <v>17</v>
      </c>
      <c r="I710" s="31">
        <v>301917</v>
      </c>
      <c r="K710" s="31">
        <v>369885</v>
      </c>
      <c r="N710" s="53" t="s">
        <v>443</v>
      </c>
      <c r="O710" s="53" t="s">
        <v>443</v>
      </c>
    </row>
    <row r="711" spans="1:15" x14ac:dyDescent="0.25">
      <c r="A711" s="53" t="str">
        <f>E711&amp;IF(MAX(Rapor!$B$12:$B$16)&gt;=G711,"Topla","")</f>
        <v>2026Topla</v>
      </c>
      <c r="B711" s="53" t="str">
        <f t="shared" si="61"/>
        <v>2026Mayıs</v>
      </c>
      <c r="C711" s="53"/>
      <c r="D711" s="53" t="str">
        <f t="shared" si="62"/>
        <v>202618</v>
      </c>
      <c r="E711" s="53">
        <v>2026</v>
      </c>
      <c r="F711" s="31" t="s">
        <v>912</v>
      </c>
      <c r="G711" s="75">
        <v>18</v>
      </c>
      <c r="H711" s="31"/>
      <c r="I711" s="31">
        <v>414953</v>
      </c>
      <c r="J711" s="31"/>
      <c r="K711" s="31">
        <v>498641</v>
      </c>
      <c r="N711" t="s">
        <v>444</v>
      </c>
      <c r="O711" s="53" t="s">
        <v>444</v>
      </c>
    </row>
    <row r="712" spans="1:15" x14ac:dyDescent="0.25">
      <c r="A712" s="53" t="str">
        <f>E712&amp;IF(MAX(Rapor!$B$12:$B$16)&gt;=G712,"Topla","")</f>
        <v>2026Topla</v>
      </c>
      <c r="B712" s="53" t="str">
        <f t="shared" si="61"/>
        <v>2026Mayıs</v>
      </c>
      <c r="C712" s="53"/>
      <c r="D712" s="53" t="str">
        <f t="shared" si="62"/>
        <v>202619</v>
      </c>
      <c r="E712" s="53">
        <v>2026</v>
      </c>
      <c r="F712" s="31" t="s">
        <v>913</v>
      </c>
      <c r="G712" s="75">
        <v>19</v>
      </c>
      <c r="H712" s="31"/>
      <c r="I712" s="31">
        <v>234978</v>
      </c>
      <c r="J712" s="31"/>
      <c r="K712" s="31">
        <v>295638</v>
      </c>
      <c r="N712" s="53" t="s">
        <v>444</v>
      </c>
      <c r="O712" s="53" t="s">
        <v>444</v>
      </c>
    </row>
    <row r="713" spans="1:15" x14ac:dyDescent="0.25">
      <c r="A713" s="53" t="str">
        <f>E713&amp;IF(MAX(Rapor!$B$12:$B$16)&gt;=G713,"Topla","")</f>
        <v>2026Topla</v>
      </c>
      <c r="B713" s="53" t="str">
        <f t="shared" si="61"/>
        <v>2026Mayıs</v>
      </c>
      <c r="C713" s="53"/>
      <c r="D713" s="53" t="str">
        <f t="shared" si="62"/>
        <v>202620</v>
      </c>
      <c r="E713" s="53">
        <v>2026</v>
      </c>
      <c r="F713" s="31" t="s">
        <v>914</v>
      </c>
      <c r="G713" s="75">
        <v>20</v>
      </c>
      <c r="H713" s="31"/>
      <c r="I713" s="31">
        <v>464472</v>
      </c>
      <c r="J713" s="31"/>
      <c r="K713" s="31">
        <v>505442</v>
      </c>
      <c r="N713" s="53" t="s">
        <v>444</v>
      </c>
      <c r="O713" s="53" t="s">
        <v>444</v>
      </c>
    </row>
    <row r="714" spans="1:15" x14ac:dyDescent="0.25">
      <c r="A714" s="53" t="str">
        <f>E714&amp;IF(MAX(Rapor!$B$12:$B$16)&gt;=G714,"Topla","")</f>
        <v>2026Topla</v>
      </c>
      <c r="B714" s="53" t="str">
        <f t="shared" si="61"/>
        <v>2026Mayıs</v>
      </c>
      <c r="C714" s="53"/>
      <c r="D714" s="53" t="str">
        <f t="shared" si="62"/>
        <v>202621</v>
      </c>
      <c r="E714" s="53">
        <v>2026</v>
      </c>
      <c r="F714" s="31" t="s">
        <v>915</v>
      </c>
      <c r="G714" s="75">
        <v>21</v>
      </c>
      <c r="H714" s="31"/>
      <c r="I714" s="31">
        <v>384250</v>
      </c>
      <c r="J714" s="31"/>
      <c r="K714" s="31">
        <v>411908</v>
      </c>
      <c r="N714" s="53" t="s">
        <v>444</v>
      </c>
      <c r="O714" s="53" t="s">
        <v>444</v>
      </c>
    </row>
    <row r="715" spans="1:15" x14ac:dyDescent="0.25">
      <c r="A715" s="53" t="str">
        <f>E715&amp;IF(MAX(Rapor!$B$12:$B$16)&gt;=G715,"Topla","")</f>
        <v>2026Topla</v>
      </c>
      <c r="B715" s="53" t="str">
        <f t="shared" si="61"/>
        <v>2026Haziran</v>
      </c>
      <c r="C715" s="53"/>
      <c r="D715" s="53" t="str">
        <f t="shared" si="62"/>
        <v>202622</v>
      </c>
      <c r="E715" s="53">
        <v>2026</v>
      </c>
      <c r="F715" s="31" t="s">
        <v>923</v>
      </c>
      <c r="G715" s="75">
        <v>22</v>
      </c>
      <c r="H715" s="31"/>
      <c r="I715" s="31">
        <v>415161</v>
      </c>
      <c r="J715" s="31"/>
      <c r="K715" s="31">
        <v>443543</v>
      </c>
      <c r="N715" t="s">
        <v>445</v>
      </c>
      <c r="O715" s="53" t="s">
        <v>445</v>
      </c>
    </row>
    <row r="716" spans="1:15" x14ac:dyDescent="0.25">
      <c r="A716" s="53" t="str">
        <f>E716&amp;IF(MAX(Rapor!$B$12:$B$16)&gt;=G716,"Topla","")</f>
        <v>2026Topla</v>
      </c>
      <c r="B716" s="53" t="str">
        <f t="shared" si="61"/>
        <v>2026Haziran</v>
      </c>
      <c r="C716" s="53"/>
      <c r="D716" s="53" t="str">
        <f t="shared" si="62"/>
        <v>202623</v>
      </c>
      <c r="E716" s="53">
        <v>2026</v>
      </c>
      <c r="F716" s="31" t="s">
        <v>924</v>
      </c>
      <c r="G716" s="75">
        <v>23</v>
      </c>
      <c r="H716" s="31"/>
      <c r="I716" s="31">
        <v>345081</v>
      </c>
      <c r="J716" s="31"/>
      <c r="K716" s="31">
        <v>389145</v>
      </c>
      <c r="N716" s="53" t="s">
        <v>445</v>
      </c>
      <c r="O716" s="53" t="s">
        <v>445</v>
      </c>
    </row>
    <row r="717" spans="1:15" x14ac:dyDescent="0.25">
      <c r="A717" s="53" t="str">
        <f>E717&amp;IF(MAX(Rapor!$B$12:$B$16)&gt;=G717,"Topla","")</f>
        <v>2026Topla</v>
      </c>
      <c r="B717" s="53" t="str">
        <f t="shared" si="61"/>
        <v>2026Haziran</v>
      </c>
      <c r="C717" s="53"/>
      <c r="D717" s="53" t="str">
        <f t="shared" si="62"/>
        <v>202624</v>
      </c>
      <c r="E717" s="53">
        <v>2026</v>
      </c>
      <c r="F717" s="31" t="s">
        <v>925</v>
      </c>
      <c r="G717" s="75">
        <v>24</v>
      </c>
      <c r="H717" s="31"/>
      <c r="I717" s="31">
        <v>374703</v>
      </c>
      <c r="J717" s="31"/>
      <c r="K717" s="31">
        <v>432458</v>
      </c>
      <c r="N717" s="53" t="s">
        <v>445</v>
      </c>
      <c r="O717" s="53" t="s">
        <v>445</v>
      </c>
    </row>
    <row r="718" spans="1:15" x14ac:dyDescent="0.25">
      <c r="A718" s="53" t="str">
        <f>E718&amp;IF(MAX(Rapor!$B$12:$B$16)&gt;=G718,"Topla","")</f>
        <v>2026Topla</v>
      </c>
      <c r="B718" s="53" t="str">
        <f t="shared" si="61"/>
        <v>2026Haziran</v>
      </c>
      <c r="C718" s="53"/>
      <c r="D718" s="53" t="str">
        <f t="shared" si="62"/>
        <v>202625</v>
      </c>
      <c r="E718" s="53">
        <v>2026</v>
      </c>
      <c r="F718" s="31" t="s">
        <v>926</v>
      </c>
      <c r="G718" s="75">
        <v>25</v>
      </c>
      <c r="H718" s="31"/>
      <c r="I718" s="31">
        <v>569224</v>
      </c>
      <c r="J718" s="31"/>
      <c r="K718" s="31">
        <v>606330</v>
      </c>
      <c r="N718" s="53" t="s">
        <v>445</v>
      </c>
      <c r="O718" s="53" t="s">
        <v>445</v>
      </c>
    </row>
    <row r="719" spans="1:15" x14ac:dyDescent="0.25">
      <c r="A719" s="53" t="str">
        <f>E719&amp;IF(MAX(Rapor!$B$12:$B$16)&gt;=G719,"Topla","")</f>
        <v>2026Topla</v>
      </c>
      <c r="B719" s="53" t="str">
        <f t="shared" si="61"/>
        <v>2026Haziran</v>
      </c>
      <c r="C719" s="53"/>
      <c r="D719" s="53" t="str">
        <f t="shared" si="62"/>
        <v>202626</v>
      </c>
      <c r="E719" s="53">
        <v>2026</v>
      </c>
      <c r="F719" s="31" t="s">
        <v>927</v>
      </c>
      <c r="G719" s="75">
        <v>26</v>
      </c>
      <c r="H719" s="31"/>
      <c r="I719" s="31">
        <v>519390</v>
      </c>
      <c r="J719" s="31"/>
      <c r="K719" s="31">
        <v>566676</v>
      </c>
      <c r="N719" s="53" t="s">
        <v>445</v>
      </c>
      <c r="O719" s="53" t="s">
        <v>445</v>
      </c>
    </row>
    <row r="720" spans="1:15" x14ac:dyDescent="0.25">
      <c r="A720" s="53" t="str">
        <f>E720&amp;IF(MAX(Rapor!$B$12:$B$16)&gt;=G720,"Topla","")</f>
        <v>Topla</v>
      </c>
      <c r="B720" s="53" t="str">
        <f t="shared" si="61"/>
        <v/>
      </c>
      <c r="C720" s="53"/>
      <c r="D720" s="53" t="str">
        <f t="shared" si="62"/>
        <v/>
      </c>
    </row>
    <row r="721" spans="1:4" x14ac:dyDescent="0.25">
      <c r="A721" s="53" t="str">
        <f>E721&amp;IF(MAX(Rapor!$B$12:$B$16)&gt;=G721,"Topla","")</f>
        <v>Topla</v>
      </c>
      <c r="B721" s="53" t="str">
        <f t="shared" si="61"/>
        <v/>
      </c>
      <c r="C721" s="53"/>
      <c r="D721" s="53" t="str">
        <f t="shared" si="62"/>
        <v/>
      </c>
    </row>
    <row r="722" spans="1:4" x14ac:dyDescent="0.25">
      <c r="A722" s="53" t="str">
        <f>E722&amp;IF(MAX(Rapor!$B$12:$B$16)&gt;=G722,"Topla","")</f>
        <v>Topla</v>
      </c>
      <c r="B722" s="53" t="str">
        <f t="shared" si="61"/>
        <v/>
      </c>
      <c r="C722" s="53"/>
      <c r="D722" s="53" t="str">
        <f t="shared" si="62"/>
        <v/>
      </c>
    </row>
    <row r="723" spans="1:4" x14ac:dyDescent="0.25">
      <c r="A723" s="53" t="str">
        <f>E723&amp;IF(MAX(Rapor!$B$12:$B$16)&gt;=G723,"Topla","")</f>
        <v>Topla</v>
      </c>
      <c r="B723" s="53" t="str">
        <f t="shared" si="61"/>
        <v/>
      </c>
      <c r="C723" s="53"/>
      <c r="D723" s="53" t="str">
        <f t="shared" si="62"/>
        <v/>
      </c>
    </row>
    <row r="724" spans="1:4" x14ac:dyDescent="0.25">
      <c r="A724" s="53" t="str">
        <f>E724&amp;IF(MAX(Rapor!$B$12:$B$16)&gt;=G724,"Topla","")</f>
        <v>Topla</v>
      </c>
      <c r="B724" s="53" t="str">
        <f t="shared" si="61"/>
        <v/>
      </c>
      <c r="C724" s="53"/>
      <c r="D724" s="53" t="str">
        <f t="shared" si="62"/>
        <v/>
      </c>
    </row>
    <row r="725" spans="1:4" x14ac:dyDescent="0.25">
      <c r="A725" s="53" t="str">
        <f>E725&amp;IF(MAX(Rapor!$B$12:$B$16)&gt;=G725,"Topla","")</f>
        <v>Topla</v>
      </c>
      <c r="B725" s="53" t="str">
        <f t="shared" si="61"/>
        <v/>
      </c>
      <c r="C725" s="53"/>
      <c r="D725" s="53" t="str">
        <f t="shared" si="62"/>
        <v/>
      </c>
    </row>
    <row r="726" spans="1:4" x14ac:dyDescent="0.25">
      <c r="A726" s="53" t="str">
        <f>E726&amp;IF(MAX(Rapor!$B$12:$B$16)&gt;=G726,"Topla","")</f>
        <v>Topla</v>
      </c>
      <c r="B726" s="53" t="str">
        <f t="shared" si="61"/>
        <v/>
      </c>
      <c r="C726" s="53"/>
      <c r="D726" s="53" t="str">
        <f t="shared" si="62"/>
        <v/>
      </c>
    </row>
    <row r="727" spans="1:4" x14ac:dyDescent="0.25">
      <c r="A727" s="53" t="str">
        <f>E727&amp;IF(MAX(Rapor!$B$12:$B$16)&gt;=G727,"Topla","")</f>
        <v>Topla</v>
      </c>
      <c r="B727" s="53" t="str">
        <f t="shared" si="61"/>
        <v/>
      </c>
      <c r="C727" s="53"/>
      <c r="D727" s="53" t="str">
        <f t="shared" si="62"/>
        <v/>
      </c>
    </row>
    <row r="728" spans="1:4" x14ac:dyDescent="0.25">
      <c r="A728" s="53" t="str">
        <f>E728&amp;IF(MAX(Rapor!$B$12:$B$16)&gt;=G728,"Topla","")</f>
        <v>Topla</v>
      </c>
      <c r="B728" s="53" t="str">
        <f t="shared" si="61"/>
        <v/>
      </c>
      <c r="C728" s="53"/>
      <c r="D728" s="53" t="str">
        <f t="shared" si="62"/>
        <v/>
      </c>
    </row>
    <row r="729" spans="1:4" x14ac:dyDescent="0.25">
      <c r="A729" s="53" t="str">
        <f>E729&amp;IF(MAX(Rapor!$B$12:$B$16)&gt;=G729,"Topla","")</f>
        <v>Topla</v>
      </c>
      <c r="B729" s="53" t="str">
        <f t="shared" si="61"/>
        <v/>
      </c>
      <c r="C729" s="53"/>
      <c r="D729" s="53" t="str">
        <f t="shared" si="62"/>
        <v/>
      </c>
    </row>
    <row r="730" spans="1:4" x14ac:dyDescent="0.25">
      <c r="A730" s="53" t="str">
        <f>E730&amp;IF(MAX(Rapor!$B$12:$B$16)&gt;=G730,"Topla","")</f>
        <v>Topla</v>
      </c>
      <c r="B730" s="53" t="str">
        <f t="shared" si="61"/>
        <v/>
      </c>
      <c r="C730" s="53"/>
      <c r="D730" s="53" t="str">
        <f t="shared" si="62"/>
        <v/>
      </c>
    </row>
    <row r="731" spans="1:4" x14ac:dyDescent="0.25">
      <c r="A731" s="53" t="str">
        <f>E731&amp;IF(MAX(Rapor!$B$12:$B$16)&gt;=G731,"Topla","")</f>
        <v>Topla</v>
      </c>
      <c r="B731" s="53" t="str">
        <f t="shared" si="61"/>
        <v/>
      </c>
      <c r="C731" s="53"/>
      <c r="D731" s="53" t="str">
        <f t="shared" si="62"/>
        <v/>
      </c>
    </row>
    <row r="732" spans="1:4" x14ac:dyDescent="0.25">
      <c r="A732" s="53" t="str">
        <f>E732&amp;IF(MAX(Rapor!$B$12:$B$16)&gt;=G732,"Topla","")</f>
        <v>Topla</v>
      </c>
      <c r="B732" s="53" t="str">
        <f t="shared" si="61"/>
        <v/>
      </c>
      <c r="C732" s="53"/>
      <c r="D732" s="53" t="str">
        <f t="shared" si="62"/>
        <v/>
      </c>
    </row>
    <row r="733" spans="1:4" x14ac:dyDescent="0.25">
      <c r="A733" s="53" t="str">
        <f>E733&amp;IF(MAX(Rapor!$B$12:$B$16)&gt;=G733,"Topla","")</f>
        <v>Topla</v>
      </c>
      <c r="B733" s="53" t="str">
        <f t="shared" si="61"/>
        <v/>
      </c>
      <c r="C733" s="53"/>
      <c r="D733" s="53" t="str">
        <f t="shared" si="62"/>
        <v/>
      </c>
    </row>
    <row r="734" spans="1:4" x14ac:dyDescent="0.25">
      <c r="A734" s="53" t="str">
        <f>E734&amp;IF(MAX(Rapor!$B$12:$B$16)&gt;=G734,"Topla","")</f>
        <v>Topla</v>
      </c>
      <c r="B734" s="53" t="str">
        <f t="shared" si="61"/>
        <v/>
      </c>
      <c r="C734" s="53"/>
      <c r="D734" s="53" t="str">
        <f t="shared" si="62"/>
        <v/>
      </c>
    </row>
    <row r="735" spans="1:4" x14ac:dyDescent="0.25">
      <c r="A735" s="53" t="str">
        <f>E735&amp;IF(MAX(Rapor!$B$12:$B$16)&gt;=G735,"Topla","")</f>
        <v>Topla</v>
      </c>
      <c r="B735" s="53" t="str">
        <f t="shared" si="61"/>
        <v/>
      </c>
      <c r="C735" s="53"/>
      <c r="D735" s="53" t="str">
        <f t="shared" si="62"/>
        <v/>
      </c>
    </row>
    <row r="736" spans="1:4" x14ac:dyDescent="0.25">
      <c r="A736" s="53" t="str">
        <f>E736&amp;IF(MAX(Rapor!$B$12:$B$16)&gt;=G736,"Topla","")</f>
        <v>Topla</v>
      </c>
      <c r="B736" s="53" t="str">
        <f t="shared" si="61"/>
        <v/>
      </c>
      <c r="C736" s="53"/>
      <c r="D736" s="53" t="str">
        <f t="shared" si="62"/>
        <v/>
      </c>
    </row>
    <row r="737" spans="1:4" x14ac:dyDescent="0.25">
      <c r="A737" s="53" t="str">
        <f>E737&amp;IF(MAX(Rapor!$B$12:$B$16)&gt;=G737,"Topla","")</f>
        <v>Topla</v>
      </c>
      <c r="B737" s="53" t="str">
        <f t="shared" si="61"/>
        <v/>
      </c>
      <c r="C737" s="53"/>
      <c r="D737" s="53" t="str">
        <f t="shared" si="62"/>
        <v/>
      </c>
    </row>
    <row r="738" spans="1:4" x14ac:dyDescent="0.25">
      <c r="A738" s="53" t="str">
        <f>E738&amp;IF(MAX(Rapor!$B$12:$B$16)&gt;=G738,"Topla","")</f>
        <v>Topla</v>
      </c>
      <c r="B738" s="53" t="str">
        <f t="shared" si="61"/>
        <v/>
      </c>
      <c r="C738" s="53"/>
      <c r="D738" s="53" t="str">
        <f t="shared" si="62"/>
        <v/>
      </c>
    </row>
    <row r="739" spans="1:4" x14ac:dyDescent="0.25">
      <c r="A739" s="53" t="str">
        <f>E739&amp;IF(MAX(Rapor!$B$12:$B$16)&gt;=G739,"Topla","")</f>
        <v>Topla</v>
      </c>
      <c r="B739" s="53" t="str">
        <f t="shared" si="61"/>
        <v/>
      </c>
      <c r="C739" s="53"/>
      <c r="D739" s="53" t="str">
        <f t="shared" si="62"/>
        <v/>
      </c>
    </row>
    <row r="740" spans="1:4" x14ac:dyDescent="0.25">
      <c r="A740" s="53" t="str">
        <f>E740&amp;IF(MAX(Rapor!$B$12:$B$16)&gt;=G740,"Topla","")</f>
        <v>Topla</v>
      </c>
      <c r="B740" s="53" t="str">
        <f t="shared" si="61"/>
        <v/>
      </c>
      <c r="C740" s="53"/>
      <c r="D740" s="53" t="str">
        <f t="shared" si="62"/>
        <v/>
      </c>
    </row>
    <row r="741" spans="1:4" x14ac:dyDescent="0.25">
      <c r="A741" s="53" t="str">
        <f>E741&amp;IF(MAX(Rapor!$B$12:$B$16)&gt;=G741,"Topla","")</f>
        <v>Topla</v>
      </c>
      <c r="B741" s="53" t="str">
        <f t="shared" si="61"/>
        <v/>
      </c>
      <c r="C741" s="53"/>
      <c r="D741" s="53" t="str">
        <f t="shared" si="62"/>
        <v/>
      </c>
    </row>
    <row r="742" spans="1:4" x14ac:dyDescent="0.25">
      <c r="A742" s="53" t="str">
        <f>E742&amp;IF(MAX(Rapor!$B$12:$B$16)&gt;=G742,"Topla","")</f>
        <v>Topla</v>
      </c>
      <c r="B742" s="53" t="str">
        <f t="shared" si="61"/>
        <v/>
      </c>
      <c r="C742" s="53"/>
      <c r="D742" s="53" t="str">
        <f t="shared" si="62"/>
        <v/>
      </c>
    </row>
    <row r="743" spans="1:4" x14ac:dyDescent="0.25">
      <c r="A743" s="53" t="str">
        <f>E743&amp;IF(MAX(Rapor!$B$12:$B$16)&gt;=G743,"Topla","")</f>
        <v>Topla</v>
      </c>
      <c r="B743" s="53" t="str">
        <f t="shared" si="61"/>
        <v/>
      </c>
      <c r="C743" s="53"/>
      <c r="D743" s="53" t="str">
        <f t="shared" si="62"/>
        <v/>
      </c>
    </row>
  </sheetData>
  <autoFilter ref="A3:M602"/>
  <sortState ref="F413:M417">
    <sortCondition ref="G413:G417"/>
  </sortState>
  <customSheetViews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1"/>
      <autoFilter ref="A3:M602"/>
    </customSheetView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87"/>
  <sheetViews>
    <sheetView topLeftCell="A21" workbookViewId="0">
      <selection activeCell="S57" sqref="S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2026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Ağustos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Kasım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  <row r="736" spans="1:12" x14ac:dyDescent="0.25">
      <c r="A736" s="53" t="str">
        <f t="shared" ref="A736" si="53">+E736&amp;G736</f>
        <v>20261</v>
      </c>
      <c r="B736" s="53" t="str">
        <f t="shared" ref="B736" si="54">+E736&amp;G736</f>
        <v>20261</v>
      </c>
      <c r="C736" s="53" t="str">
        <f t="shared" ref="C736" si="55">+D736&amp;E736&amp;F736</f>
        <v>Ocak20261</v>
      </c>
      <c r="D736" s="53" t="s">
        <v>440</v>
      </c>
      <c r="E736" s="53">
        <v>2026</v>
      </c>
      <c r="F736" s="53">
        <f>+COUNTIF($K$162:K736,K736)</f>
        <v>1</v>
      </c>
      <c r="G736" s="12">
        <v>1</v>
      </c>
      <c r="H736" s="13">
        <v>46024</v>
      </c>
      <c r="I736" s="13">
        <v>46030</v>
      </c>
      <c r="J736" s="14"/>
      <c r="K736" s="15">
        <v>46023</v>
      </c>
      <c r="L736" t="s">
        <v>440</v>
      </c>
    </row>
    <row r="737" spans="1:12" x14ac:dyDescent="0.25">
      <c r="A737" s="53" t="str">
        <f t="shared" ref="A737:A787" si="56">+E737&amp;G737</f>
        <v>20262</v>
      </c>
      <c r="B737" s="53" t="str">
        <f t="shared" ref="B737:B787" si="57">+E737&amp;G737</f>
        <v>20262</v>
      </c>
      <c r="C737" s="53" t="str">
        <f t="shared" ref="C737:C787" si="58">+D737&amp;E737&amp;F737</f>
        <v>Ocak20262</v>
      </c>
      <c r="D737" s="53" t="s">
        <v>440</v>
      </c>
      <c r="E737" s="53">
        <v>2026</v>
      </c>
      <c r="F737" s="53">
        <f>+COUNTIF($K$162:K737,K737)</f>
        <v>2</v>
      </c>
      <c r="G737" s="12">
        <v>2</v>
      </c>
      <c r="H737" s="13">
        <v>46031</v>
      </c>
      <c r="I737" s="13">
        <v>46037</v>
      </c>
      <c r="J737" s="14"/>
      <c r="K737" s="15">
        <v>46023</v>
      </c>
      <c r="L737" t="s">
        <v>440</v>
      </c>
    </row>
    <row r="738" spans="1:12" x14ac:dyDescent="0.25">
      <c r="A738" s="53" t="str">
        <f t="shared" si="56"/>
        <v>20263</v>
      </c>
      <c r="B738" s="53" t="str">
        <f t="shared" si="57"/>
        <v>20263</v>
      </c>
      <c r="C738" s="53" t="str">
        <f t="shared" si="58"/>
        <v>Ocak20263</v>
      </c>
      <c r="D738" s="53" t="s">
        <v>440</v>
      </c>
      <c r="E738" s="53">
        <v>2026</v>
      </c>
      <c r="F738" s="53">
        <f>+COUNTIF($K$162:K738,K738)</f>
        <v>3</v>
      </c>
      <c r="G738" s="12">
        <v>3</v>
      </c>
      <c r="H738" s="13">
        <v>46038</v>
      </c>
      <c r="I738" s="13">
        <v>46044</v>
      </c>
      <c r="J738" s="14"/>
      <c r="K738" s="15">
        <v>46023</v>
      </c>
      <c r="L738" t="s">
        <v>440</v>
      </c>
    </row>
    <row r="739" spans="1:12" x14ac:dyDescent="0.25">
      <c r="A739" s="53" t="str">
        <f t="shared" si="56"/>
        <v>20264</v>
      </c>
      <c r="B739" s="53" t="str">
        <f t="shared" si="57"/>
        <v>20264</v>
      </c>
      <c r="C739" s="53" t="str">
        <f t="shared" si="58"/>
        <v>Ocak20264</v>
      </c>
      <c r="D739" s="53" t="s">
        <v>440</v>
      </c>
      <c r="E739" s="53">
        <v>2026</v>
      </c>
      <c r="F739" s="53">
        <f>+COUNTIF($K$162:K739,K739)</f>
        <v>4</v>
      </c>
      <c r="G739" s="12">
        <v>4</v>
      </c>
      <c r="H739" s="13">
        <v>46045</v>
      </c>
      <c r="I739" s="13">
        <v>46051</v>
      </c>
      <c r="J739" s="14"/>
      <c r="K739" s="15">
        <v>46023</v>
      </c>
      <c r="L739" t="s">
        <v>440</v>
      </c>
    </row>
    <row r="740" spans="1:12" x14ac:dyDescent="0.25">
      <c r="A740" s="53" t="str">
        <f t="shared" si="56"/>
        <v>20265</v>
      </c>
      <c r="B740" s="53" t="str">
        <f t="shared" si="57"/>
        <v>20265</v>
      </c>
      <c r="C740" s="53" t="str">
        <f t="shared" si="58"/>
        <v>Şubat20261</v>
      </c>
      <c r="D740" s="53" t="s">
        <v>441</v>
      </c>
      <c r="E740" s="53">
        <v>2026</v>
      </c>
      <c r="F740" s="53">
        <f>+COUNTIF($K$162:K740,K740)</f>
        <v>1</v>
      </c>
      <c r="G740" s="16">
        <v>5</v>
      </c>
      <c r="H740" s="17">
        <v>46052</v>
      </c>
      <c r="I740" s="17">
        <v>46058</v>
      </c>
      <c r="J740" s="18"/>
      <c r="K740" s="19">
        <v>46054</v>
      </c>
      <c r="L740" t="s">
        <v>441</v>
      </c>
    </row>
    <row r="741" spans="1:12" x14ac:dyDescent="0.25">
      <c r="A741" s="53" t="str">
        <f t="shared" si="56"/>
        <v>20266</v>
      </c>
      <c r="B741" s="53" t="str">
        <f t="shared" si="57"/>
        <v>20266</v>
      </c>
      <c r="C741" s="53" t="str">
        <f t="shared" si="58"/>
        <v>Şubat20262</v>
      </c>
      <c r="D741" s="53" t="s">
        <v>441</v>
      </c>
      <c r="E741" s="53">
        <v>2026</v>
      </c>
      <c r="F741" s="53">
        <f>+COUNTIF($K$162:K741,K741)</f>
        <v>2</v>
      </c>
      <c r="G741" s="16">
        <v>6</v>
      </c>
      <c r="H741" s="17">
        <v>46059</v>
      </c>
      <c r="I741" s="17">
        <v>46065</v>
      </c>
      <c r="J741" s="18"/>
      <c r="K741" s="19">
        <v>46054</v>
      </c>
      <c r="L741" t="s">
        <v>441</v>
      </c>
    </row>
    <row r="742" spans="1:12" x14ac:dyDescent="0.25">
      <c r="A742" s="53" t="str">
        <f t="shared" si="56"/>
        <v>20267</v>
      </c>
      <c r="B742" s="53" t="str">
        <f t="shared" si="57"/>
        <v>20267</v>
      </c>
      <c r="C742" s="53" t="str">
        <f t="shared" si="58"/>
        <v>Şubat20263</v>
      </c>
      <c r="D742" s="53" t="s">
        <v>441</v>
      </c>
      <c r="E742" s="53">
        <v>2026</v>
      </c>
      <c r="F742" s="53">
        <f>+COUNTIF($K$162:K742,K742)</f>
        <v>3</v>
      </c>
      <c r="G742" s="16">
        <v>7</v>
      </c>
      <c r="H742" s="17">
        <v>46066</v>
      </c>
      <c r="I742" s="17">
        <v>46072</v>
      </c>
      <c r="J742" s="18"/>
      <c r="K742" s="19">
        <v>46054</v>
      </c>
      <c r="L742" t="s">
        <v>441</v>
      </c>
    </row>
    <row r="743" spans="1:12" x14ac:dyDescent="0.25">
      <c r="A743" s="53" t="str">
        <f t="shared" si="56"/>
        <v>20268</v>
      </c>
      <c r="B743" s="53" t="str">
        <f t="shared" si="57"/>
        <v>20268</v>
      </c>
      <c r="C743" s="53" t="str">
        <f t="shared" si="58"/>
        <v>Şubat20264</v>
      </c>
      <c r="D743" s="53" t="s">
        <v>441</v>
      </c>
      <c r="E743" s="53">
        <v>2026</v>
      </c>
      <c r="F743" s="53">
        <f>+COUNTIF($K$162:K743,K743)</f>
        <v>4</v>
      </c>
      <c r="G743" s="16">
        <v>8</v>
      </c>
      <c r="H743" s="17">
        <v>46073</v>
      </c>
      <c r="I743" s="17">
        <v>46079</v>
      </c>
      <c r="J743" s="18"/>
      <c r="K743" s="19">
        <v>46054</v>
      </c>
      <c r="L743" t="s">
        <v>441</v>
      </c>
    </row>
    <row r="744" spans="1:12" x14ac:dyDescent="0.25">
      <c r="A744" s="53" t="str">
        <f t="shared" si="56"/>
        <v>20269</v>
      </c>
      <c r="B744" s="53" t="str">
        <f t="shared" si="57"/>
        <v>20269</v>
      </c>
      <c r="C744" s="53" t="str">
        <f t="shared" si="58"/>
        <v>Mart20261</v>
      </c>
      <c r="D744" s="53" t="s">
        <v>442</v>
      </c>
      <c r="E744" s="53">
        <v>2026</v>
      </c>
      <c r="F744" s="53">
        <f>+COUNTIF($K$162:K744,K744)</f>
        <v>1</v>
      </c>
      <c r="G744" s="12">
        <v>9</v>
      </c>
      <c r="H744" s="13">
        <v>46080</v>
      </c>
      <c r="I744" s="13">
        <v>46086</v>
      </c>
      <c r="J744" s="14"/>
      <c r="K744" s="15">
        <v>46082</v>
      </c>
      <c r="L744" t="s">
        <v>442</v>
      </c>
    </row>
    <row r="745" spans="1:12" x14ac:dyDescent="0.25">
      <c r="A745" s="53" t="str">
        <f t="shared" si="56"/>
        <v>202610</v>
      </c>
      <c r="B745" s="53" t="str">
        <f t="shared" si="57"/>
        <v>202610</v>
      </c>
      <c r="C745" s="53" t="str">
        <f t="shared" si="58"/>
        <v>Mart20262</v>
      </c>
      <c r="D745" s="53" t="s">
        <v>442</v>
      </c>
      <c r="E745" s="53">
        <v>2026</v>
      </c>
      <c r="F745" s="53">
        <f>+COUNTIF($K$162:K745,K745)</f>
        <v>2</v>
      </c>
      <c r="G745" s="12">
        <v>10</v>
      </c>
      <c r="H745" s="13">
        <v>46087</v>
      </c>
      <c r="I745" s="13">
        <v>46093</v>
      </c>
      <c r="J745" s="14"/>
      <c r="K745" s="15">
        <v>46082</v>
      </c>
      <c r="L745" t="s">
        <v>442</v>
      </c>
    </row>
    <row r="746" spans="1:12" x14ac:dyDescent="0.25">
      <c r="A746" s="53" t="str">
        <f t="shared" si="56"/>
        <v>202611</v>
      </c>
      <c r="B746" s="53" t="str">
        <f t="shared" si="57"/>
        <v>202611</v>
      </c>
      <c r="C746" s="53" t="str">
        <f t="shared" si="58"/>
        <v>Mart20263</v>
      </c>
      <c r="D746" s="53" t="s">
        <v>442</v>
      </c>
      <c r="E746" s="53">
        <v>2026</v>
      </c>
      <c r="F746" s="53">
        <f>+COUNTIF($K$162:K746,K746)</f>
        <v>3</v>
      </c>
      <c r="G746" s="12">
        <v>11</v>
      </c>
      <c r="H746" s="13">
        <v>46094</v>
      </c>
      <c r="I746" s="13">
        <v>46100</v>
      </c>
      <c r="J746" s="14"/>
      <c r="K746" s="15">
        <v>46082</v>
      </c>
      <c r="L746" t="s">
        <v>442</v>
      </c>
    </row>
    <row r="747" spans="1:12" x14ac:dyDescent="0.25">
      <c r="A747" s="53" t="str">
        <f t="shared" si="56"/>
        <v>202612</v>
      </c>
      <c r="B747" s="53" t="str">
        <f t="shared" si="57"/>
        <v>202612</v>
      </c>
      <c r="C747" s="53" t="str">
        <f t="shared" si="58"/>
        <v>Mart20264</v>
      </c>
      <c r="D747" s="53" t="s">
        <v>442</v>
      </c>
      <c r="E747" s="53">
        <v>2026</v>
      </c>
      <c r="F747" s="53">
        <f>+COUNTIF($K$162:K747,K747)</f>
        <v>4</v>
      </c>
      <c r="G747" s="12">
        <v>12</v>
      </c>
      <c r="H747" s="13">
        <v>46101</v>
      </c>
      <c r="I747" s="13">
        <v>46107</v>
      </c>
      <c r="J747" s="14"/>
      <c r="K747" s="15">
        <v>46082</v>
      </c>
      <c r="L747" t="s">
        <v>442</v>
      </c>
    </row>
    <row r="748" spans="1:12" x14ac:dyDescent="0.25">
      <c r="A748" s="53" t="str">
        <f t="shared" si="56"/>
        <v>202613</v>
      </c>
      <c r="B748" s="53" t="str">
        <f t="shared" si="57"/>
        <v>202613</v>
      </c>
      <c r="C748" s="53" t="str">
        <f t="shared" si="58"/>
        <v>Mart20265</v>
      </c>
      <c r="D748" s="53" t="s">
        <v>442</v>
      </c>
      <c r="E748" s="53">
        <v>2026</v>
      </c>
      <c r="F748" s="53">
        <f>+COUNTIF($K$162:K748,K748)</f>
        <v>5</v>
      </c>
      <c r="G748" s="12">
        <v>13</v>
      </c>
      <c r="H748" s="13">
        <v>46108</v>
      </c>
      <c r="I748" s="13">
        <v>46114</v>
      </c>
      <c r="J748" s="14"/>
      <c r="K748" s="15">
        <v>46082</v>
      </c>
      <c r="L748" t="s">
        <v>442</v>
      </c>
    </row>
    <row r="749" spans="1:12" x14ac:dyDescent="0.25">
      <c r="A749" s="53" t="str">
        <f t="shared" si="56"/>
        <v>202614</v>
      </c>
      <c r="B749" s="53" t="str">
        <f t="shared" si="57"/>
        <v>202614</v>
      </c>
      <c r="C749" s="53" t="str">
        <f t="shared" si="58"/>
        <v>Nisan20261</v>
      </c>
      <c r="D749" s="53" t="s">
        <v>443</v>
      </c>
      <c r="E749" s="53">
        <v>2026</v>
      </c>
      <c r="F749" s="53">
        <f>+COUNTIF($K$162:K749,K749)</f>
        <v>1</v>
      </c>
      <c r="G749" s="16">
        <v>14</v>
      </c>
      <c r="H749" s="17">
        <v>46115</v>
      </c>
      <c r="I749" s="17">
        <v>46121</v>
      </c>
      <c r="J749" s="18"/>
      <c r="K749" s="19">
        <v>46113</v>
      </c>
      <c r="L749" t="s">
        <v>443</v>
      </c>
    </row>
    <row r="750" spans="1:12" x14ac:dyDescent="0.25">
      <c r="A750" s="53" t="str">
        <f t="shared" si="56"/>
        <v>202615</v>
      </c>
      <c r="B750" s="53" t="str">
        <f t="shared" si="57"/>
        <v>202615</v>
      </c>
      <c r="C750" s="53" t="str">
        <f t="shared" si="58"/>
        <v>Nisan20262</v>
      </c>
      <c r="D750" s="53" t="s">
        <v>443</v>
      </c>
      <c r="E750" s="53">
        <v>2026</v>
      </c>
      <c r="F750" s="53">
        <f>+COUNTIF($K$162:K750,K750)</f>
        <v>2</v>
      </c>
      <c r="G750" s="16">
        <v>15</v>
      </c>
      <c r="H750" s="17">
        <v>46122</v>
      </c>
      <c r="I750" s="17">
        <v>46128</v>
      </c>
      <c r="J750" s="18"/>
      <c r="K750" s="19">
        <v>46113</v>
      </c>
      <c r="L750" t="s">
        <v>443</v>
      </c>
    </row>
    <row r="751" spans="1:12" x14ac:dyDescent="0.25">
      <c r="A751" s="53" t="str">
        <f t="shared" si="56"/>
        <v>202616</v>
      </c>
      <c r="B751" s="53" t="str">
        <f t="shared" si="57"/>
        <v>202616</v>
      </c>
      <c r="C751" s="53" t="str">
        <f t="shared" si="58"/>
        <v>Nisan20263</v>
      </c>
      <c r="D751" s="53" t="s">
        <v>443</v>
      </c>
      <c r="E751" s="53">
        <v>2026</v>
      </c>
      <c r="F751" s="53">
        <f>+COUNTIF($K$162:K751,K751)</f>
        <v>3</v>
      </c>
      <c r="G751" s="16">
        <v>16</v>
      </c>
      <c r="H751" s="17">
        <v>46129</v>
      </c>
      <c r="I751" s="17">
        <v>46135</v>
      </c>
      <c r="J751" s="18"/>
      <c r="K751" s="19">
        <v>46113</v>
      </c>
      <c r="L751" t="s">
        <v>443</v>
      </c>
    </row>
    <row r="752" spans="1:12" x14ac:dyDescent="0.25">
      <c r="A752" s="53" t="str">
        <f t="shared" si="56"/>
        <v>202617</v>
      </c>
      <c r="B752" s="53" t="str">
        <f t="shared" si="57"/>
        <v>202617</v>
      </c>
      <c r="C752" s="53" t="str">
        <f t="shared" si="58"/>
        <v>Nisan20264</v>
      </c>
      <c r="D752" s="53" t="s">
        <v>443</v>
      </c>
      <c r="E752" s="53">
        <v>2026</v>
      </c>
      <c r="F752" s="53">
        <f>+COUNTIF($K$162:K752,K752)</f>
        <v>4</v>
      </c>
      <c r="G752" s="16">
        <v>17</v>
      </c>
      <c r="H752" s="17">
        <v>46136</v>
      </c>
      <c r="I752" s="17">
        <v>46142</v>
      </c>
      <c r="J752" s="18"/>
      <c r="K752" s="19">
        <v>46113</v>
      </c>
      <c r="L752" t="s">
        <v>443</v>
      </c>
    </row>
    <row r="753" spans="1:12" x14ac:dyDescent="0.25">
      <c r="A753" s="53" t="str">
        <f t="shared" si="56"/>
        <v>202618</v>
      </c>
      <c r="B753" s="53" t="str">
        <f t="shared" si="57"/>
        <v>202618</v>
      </c>
      <c r="C753" s="53" t="str">
        <f t="shared" si="58"/>
        <v>Mayıs20261</v>
      </c>
      <c r="D753" s="53" t="s">
        <v>444</v>
      </c>
      <c r="E753" s="53">
        <v>2026</v>
      </c>
      <c r="F753" s="53">
        <f>+COUNTIF($K$162:K753,K753)</f>
        <v>1</v>
      </c>
      <c r="G753" s="12">
        <v>18</v>
      </c>
      <c r="H753" s="13">
        <v>46143</v>
      </c>
      <c r="I753" s="13">
        <v>46149</v>
      </c>
      <c r="J753" s="14"/>
      <c r="K753" s="15">
        <v>46143</v>
      </c>
      <c r="L753" t="s">
        <v>444</v>
      </c>
    </row>
    <row r="754" spans="1:12" x14ac:dyDescent="0.25">
      <c r="A754" s="53" t="str">
        <f t="shared" si="56"/>
        <v>202619</v>
      </c>
      <c r="B754" s="53" t="str">
        <f t="shared" si="57"/>
        <v>202619</v>
      </c>
      <c r="C754" s="53" t="str">
        <f t="shared" si="58"/>
        <v>Mayıs20262</v>
      </c>
      <c r="D754" s="53" t="s">
        <v>444</v>
      </c>
      <c r="E754" s="53">
        <v>2026</v>
      </c>
      <c r="F754" s="53">
        <f>+COUNTIF($K$162:K754,K754)</f>
        <v>2</v>
      </c>
      <c r="G754" s="12">
        <v>19</v>
      </c>
      <c r="H754" s="13">
        <v>46150</v>
      </c>
      <c r="I754" s="13">
        <v>46156</v>
      </c>
      <c r="J754" s="14"/>
      <c r="K754" s="15">
        <v>46143</v>
      </c>
      <c r="L754" t="s">
        <v>444</v>
      </c>
    </row>
    <row r="755" spans="1:12" x14ac:dyDescent="0.25">
      <c r="A755" s="53" t="str">
        <f t="shared" si="56"/>
        <v>202620</v>
      </c>
      <c r="B755" s="53" t="str">
        <f t="shared" si="57"/>
        <v>202620</v>
      </c>
      <c r="C755" s="53" t="str">
        <f t="shared" si="58"/>
        <v>Mayıs20263</v>
      </c>
      <c r="D755" s="53" t="s">
        <v>444</v>
      </c>
      <c r="E755" s="53">
        <v>2026</v>
      </c>
      <c r="F755" s="53">
        <f>+COUNTIF($K$162:K755,K755)</f>
        <v>3</v>
      </c>
      <c r="G755" s="12">
        <v>20</v>
      </c>
      <c r="H755" s="13">
        <v>46157</v>
      </c>
      <c r="I755" s="13">
        <v>46163</v>
      </c>
      <c r="J755" s="14"/>
      <c r="K755" s="15">
        <v>46143</v>
      </c>
      <c r="L755" t="s">
        <v>444</v>
      </c>
    </row>
    <row r="756" spans="1:12" x14ac:dyDescent="0.25">
      <c r="A756" s="53" t="str">
        <f t="shared" si="56"/>
        <v>202621</v>
      </c>
      <c r="B756" s="53" t="str">
        <f t="shared" si="57"/>
        <v>202621</v>
      </c>
      <c r="C756" s="53" t="str">
        <f t="shared" si="58"/>
        <v>Mayıs20264</v>
      </c>
      <c r="D756" s="53" t="s">
        <v>444</v>
      </c>
      <c r="E756" s="53">
        <v>2026</v>
      </c>
      <c r="F756" s="53">
        <f>+COUNTIF($K$162:K756,K756)</f>
        <v>4</v>
      </c>
      <c r="G756" s="12">
        <v>21</v>
      </c>
      <c r="H756" s="13">
        <v>46164</v>
      </c>
      <c r="I756" s="13">
        <v>46170</v>
      </c>
      <c r="J756" s="14"/>
      <c r="K756" s="15">
        <v>46143</v>
      </c>
      <c r="L756" t="s">
        <v>444</v>
      </c>
    </row>
    <row r="757" spans="1:12" x14ac:dyDescent="0.25">
      <c r="A757" s="53" t="str">
        <f t="shared" si="56"/>
        <v>202622</v>
      </c>
      <c r="B757" s="53" t="str">
        <f t="shared" si="57"/>
        <v>202622</v>
      </c>
      <c r="C757" s="53" t="str">
        <f t="shared" si="58"/>
        <v>Haziran20261</v>
      </c>
      <c r="D757" s="53" t="s">
        <v>445</v>
      </c>
      <c r="E757" s="53">
        <v>2026</v>
      </c>
      <c r="F757" s="53">
        <f>+COUNTIF($K$162:K757,K757)</f>
        <v>1</v>
      </c>
      <c r="G757" s="16">
        <v>22</v>
      </c>
      <c r="H757" s="17">
        <v>46171</v>
      </c>
      <c r="I757" s="17">
        <v>46177</v>
      </c>
      <c r="J757" s="18"/>
      <c r="K757" s="19">
        <v>46174</v>
      </c>
      <c r="L757" t="s">
        <v>445</v>
      </c>
    </row>
    <row r="758" spans="1:12" x14ac:dyDescent="0.25">
      <c r="A758" s="53" t="str">
        <f t="shared" si="56"/>
        <v>202623</v>
      </c>
      <c r="B758" s="53" t="str">
        <f t="shared" si="57"/>
        <v>202623</v>
      </c>
      <c r="C758" s="53" t="str">
        <f t="shared" si="58"/>
        <v>Haziran20262</v>
      </c>
      <c r="D758" s="53" t="s">
        <v>445</v>
      </c>
      <c r="E758" s="53">
        <v>2026</v>
      </c>
      <c r="F758" s="53">
        <f>+COUNTIF($K$162:K758,K758)</f>
        <v>2</v>
      </c>
      <c r="G758" s="16">
        <v>23</v>
      </c>
      <c r="H758" s="17">
        <v>46178</v>
      </c>
      <c r="I758" s="17">
        <v>46184</v>
      </c>
      <c r="J758" s="18"/>
      <c r="K758" s="19">
        <v>46174</v>
      </c>
      <c r="L758" t="s">
        <v>445</v>
      </c>
    </row>
    <row r="759" spans="1:12" x14ac:dyDescent="0.25">
      <c r="A759" s="53" t="str">
        <f t="shared" si="56"/>
        <v>202624</v>
      </c>
      <c r="B759" s="53" t="str">
        <f t="shared" si="57"/>
        <v>202624</v>
      </c>
      <c r="C759" s="53" t="str">
        <f t="shared" si="58"/>
        <v>Haziran20263</v>
      </c>
      <c r="D759" s="53" t="s">
        <v>445</v>
      </c>
      <c r="E759" s="53">
        <v>2026</v>
      </c>
      <c r="F759" s="53">
        <f>+COUNTIF($K$162:K759,K759)</f>
        <v>3</v>
      </c>
      <c r="G759" s="16">
        <v>24</v>
      </c>
      <c r="H759" s="17">
        <v>46185</v>
      </c>
      <c r="I759" s="17">
        <v>46191</v>
      </c>
      <c r="J759" s="18"/>
      <c r="K759" s="19">
        <v>46174</v>
      </c>
      <c r="L759" t="s">
        <v>445</v>
      </c>
    </row>
    <row r="760" spans="1:12" x14ac:dyDescent="0.25">
      <c r="A760" s="53" t="str">
        <f t="shared" si="56"/>
        <v>202625</v>
      </c>
      <c r="B760" s="53" t="str">
        <f t="shared" si="57"/>
        <v>202625</v>
      </c>
      <c r="C760" s="53" t="str">
        <f t="shared" si="58"/>
        <v>Haziran20264</v>
      </c>
      <c r="D760" s="53" t="s">
        <v>445</v>
      </c>
      <c r="E760" s="53">
        <v>2026</v>
      </c>
      <c r="F760" s="53">
        <f>+COUNTIF($K$162:K760,K760)</f>
        <v>4</v>
      </c>
      <c r="G760" s="16">
        <v>25</v>
      </c>
      <c r="H760" s="17">
        <v>46192</v>
      </c>
      <c r="I760" s="17">
        <v>46198</v>
      </c>
      <c r="J760" s="18"/>
      <c r="K760" s="19">
        <v>46174</v>
      </c>
      <c r="L760" t="s">
        <v>445</v>
      </c>
    </row>
    <row r="761" spans="1:12" x14ac:dyDescent="0.25">
      <c r="A761" s="53" t="str">
        <f t="shared" si="56"/>
        <v>202626</v>
      </c>
      <c r="B761" s="53" t="str">
        <f t="shared" si="57"/>
        <v>202626</v>
      </c>
      <c r="C761" s="53" t="str">
        <f t="shared" si="58"/>
        <v>Haziran20265</v>
      </c>
      <c r="D761" s="53" t="s">
        <v>445</v>
      </c>
      <c r="E761" s="53">
        <v>2026</v>
      </c>
      <c r="F761" s="53">
        <f>+COUNTIF($K$162:K761,K761)</f>
        <v>5</v>
      </c>
      <c r="G761" s="16">
        <v>26</v>
      </c>
      <c r="H761" s="17">
        <v>46199</v>
      </c>
      <c r="I761" s="17">
        <v>46205</v>
      </c>
      <c r="J761" s="18"/>
      <c r="K761" s="19">
        <v>46174</v>
      </c>
      <c r="L761" t="s">
        <v>445</v>
      </c>
    </row>
    <row r="762" spans="1:12" x14ac:dyDescent="0.25">
      <c r="A762" s="53" t="str">
        <f t="shared" si="56"/>
        <v>202627</v>
      </c>
      <c r="B762" s="53" t="str">
        <f t="shared" si="57"/>
        <v>202627</v>
      </c>
      <c r="C762" s="53" t="str">
        <f t="shared" si="58"/>
        <v>Temmuz20261</v>
      </c>
      <c r="D762" s="53" t="s">
        <v>446</v>
      </c>
      <c r="E762" s="53">
        <v>2026</v>
      </c>
      <c r="F762" s="53">
        <f>+COUNTIF($K$162:K762,K762)</f>
        <v>1</v>
      </c>
      <c r="G762" s="12">
        <v>27</v>
      </c>
      <c r="H762" s="13">
        <v>46206</v>
      </c>
      <c r="I762" s="13">
        <v>46212</v>
      </c>
      <c r="J762" s="14"/>
      <c r="K762" s="15">
        <v>46204</v>
      </c>
      <c r="L762" t="s">
        <v>446</v>
      </c>
    </row>
    <row r="763" spans="1:12" x14ac:dyDescent="0.25">
      <c r="A763" s="53" t="str">
        <f t="shared" si="56"/>
        <v>202628</v>
      </c>
      <c r="B763" s="53" t="str">
        <f t="shared" si="57"/>
        <v>202628</v>
      </c>
      <c r="C763" s="53" t="str">
        <f t="shared" si="58"/>
        <v>Temmuz20262</v>
      </c>
      <c r="D763" s="53" t="s">
        <v>446</v>
      </c>
      <c r="E763" s="53">
        <v>2026</v>
      </c>
      <c r="F763" s="53">
        <f>+COUNTIF($K$162:K763,K763)</f>
        <v>2</v>
      </c>
      <c r="G763" s="12">
        <v>28</v>
      </c>
      <c r="H763" s="13">
        <v>46213</v>
      </c>
      <c r="I763" s="13">
        <v>46219</v>
      </c>
      <c r="J763" s="14"/>
      <c r="K763" s="15">
        <v>46204</v>
      </c>
      <c r="L763" t="s">
        <v>446</v>
      </c>
    </row>
    <row r="764" spans="1:12" x14ac:dyDescent="0.25">
      <c r="A764" s="53" t="str">
        <f t="shared" si="56"/>
        <v>202629</v>
      </c>
      <c r="B764" s="53" t="str">
        <f t="shared" si="57"/>
        <v>202629</v>
      </c>
      <c r="C764" s="53" t="str">
        <f t="shared" si="58"/>
        <v>Temmuz20263</v>
      </c>
      <c r="D764" s="53" t="s">
        <v>446</v>
      </c>
      <c r="E764" s="53">
        <v>2026</v>
      </c>
      <c r="F764" s="53">
        <f>+COUNTIF($K$162:K764,K764)</f>
        <v>3</v>
      </c>
      <c r="G764" s="12">
        <v>29</v>
      </c>
      <c r="H764" s="13">
        <v>46220</v>
      </c>
      <c r="I764" s="13">
        <v>46226</v>
      </c>
      <c r="J764" s="14"/>
      <c r="K764" s="15">
        <v>46204</v>
      </c>
      <c r="L764" t="s">
        <v>446</v>
      </c>
    </row>
    <row r="765" spans="1:12" x14ac:dyDescent="0.25">
      <c r="A765" s="53" t="str">
        <f t="shared" si="56"/>
        <v>202630</v>
      </c>
      <c r="B765" s="53" t="str">
        <f t="shared" si="57"/>
        <v>202630</v>
      </c>
      <c r="C765" s="53" t="str">
        <f t="shared" si="58"/>
        <v>Temmuz20264</v>
      </c>
      <c r="D765" s="53" t="s">
        <v>446</v>
      </c>
      <c r="E765" s="53">
        <v>2026</v>
      </c>
      <c r="F765" s="53">
        <f>+COUNTIF($K$162:K765,K765)</f>
        <v>4</v>
      </c>
      <c r="G765" s="12">
        <v>30</v>
      </c>
      <c r="H765" s="13">
        <v>46227</v>
      </c>
      <c r="I765" s="13">
        <v>46233</v>
      </c>
      <c r="J765" s="14"/>
      <c r="K765" s="15">
        <v>46204</v>
      </c>
      <c r="L765" t="s">
        <v>446</v>
      </c>
    </row>
    <row r="766" spans="1:12" x14ac:dyDescent="0.25">
      <c r="A766" s="53" t="str">
        <f t="shared" si="56"/>
        <v>202631</v>
      </c>
      <c r="B766" s="53" t="str">
        <f t="shared" si="57"/>
        <v>202631</v>
      </c>
      <c r="C766" s="53" t="str">
        <f t="shared" si="58"/>
        <v>Ağustos20261</v>
      </c>
      <c r="D766" s="53" t="s">
        <v>447</v>
      </c>
      <c r="E766" s="53">
        <v>2026</v>
      </c>
      <c r="F766" s="53">
        <f>+COUNTIF($K$162:K766,K766)</f>
        <v>1</v>
      </c>
      <c r="G766" s="16">
        <v>31</v>
      </c>
      <c r="H766" s="17">
        <v>46234</v>
      </c>
      <c r="I766" s="17">
        <v>46240</v>
      </c>
      <c r="J766" s="18"/>
      <c r="K766" s="19">
        <v>46235</v>
      </c>
      <c r="L766" t="s">
        <v>447</v>
      </c>
    </row>
    <row r="767" spans="1:12" x14ac:dyDescent="0.25">
      <c r="A767" s="53" t="str">
        <f t="shared" si="56"/>
        <v>202632</v>
      </c>
      <c r="B767" s="53" t="str">
        <f t="shared" si="57"/>
        <v>202632</v>
      </c>
      <c r="C767" s="53" t="str">
        <f t="shared" si="58"/>
        <v>Ağustos20262</v>
      </c>
      <c r="D767" s="53" t="s">
        <v>447</v>
      </c>
      <c r="E767" s="53">
        <v>2026</v>
      </c>
      <c r="F767" s="53">
        <f>+COUNTIF($K$162:K767,K767)</f>
        <v>2</v>
      </c>
      <c r="G767" s="16">
        <v>32</v>
      </c>
      <c r="H767" s="17">
        <v>46241</v>
      </c>
      <c r="I767" s="17">
        <v>46247</v>
      </c>
      <c r="J767" s="18"/>
      <c r="K767" s="19">
        <v>46235</v>
      </c>
      <c r="L767" t="s">
        <v>447</v>
      </c>
    </row>
    <row r="768" spans="1:12" x14ac:dyDescent="0.25">
      <c r="A768" s="53" t="str">
        <f t="shared" si="56"/>
        <v>202633</v>
      </c>
      <c r="B768" s="53" t="str">
        <f t="shared" si="57"/>
        <v>202633</v>
      </c>
      <c r="C768" s="53" t="str">
        <f t="shared" si="58"/>
        <v>Ağustos20263</v>
      </c>
      <c r="D768" s="53" t="s">
        <v>447</v>
      </c>
      <c r="E768" s="53">
        <v>2026</v>
      </c>
      <c r="F768" s="53">
        <f>+COUNTIF($K$162:K768,K768)</f>
        <v>3</v>
      </c>
      <c r="G768" s="16">
        <v>33</v>
      </c>
      <c r="H768" s="17">
        <v>46248</v>
      </c>
      <c r="I768" s="17">
        <v>46254</v>
      </c>
      <c r="J768" s="18"/>
      <c r="K768" s="19">
        <v>46235</v>
      </c>
      <c r="L768" t="s">
        <v>447</v>
      </c>
    </row>
    <row r="769" spans="1:12" x14ac:dyDescent="0.25">
      <c r="A769" s="53" t="str">
        <f t="shared" si="56"/>
        <v>202634</v>
      </c>
      <c r="B769" s="53" t="str">
        <f t="shared" si="57"/>
        <v>202634</v>
      </c>
      <c r="C769" s="53" t="str">
        <f t="shared" si="58"/>
        <v>Ağustos20264</v>
      </c>
      <c r="D769" s="53" t="s">
        <v>447</v>
      </c>
      <c r="E769" s="53">
        <v>2026</v>
      </c>
      <c r="F769" s="53">
        <f>+COUNTIF($K$162:K769,K769)</f>
        <v>4</v>
      </c>
      <c r="G769" s="16">
        <v>34</v>
      </c>
      <c r="H769" s="17">
        <v>46255</v>
      </c>
      <c r="I769" s="17">
        <v>46261</v>
      </c>
      <c r="J769" s="18"/>
      <c r="K769" s="19">
        <v>46235</v>
      </c>
      <c r="L769" t="s">
        <v>447</v>
      </c>
    </row>
    <row r="770" spans="1:12" x14ac:dyDescent="0.25">
      <c r="A770" s="53" t="str">
        <f t="shared" si="56"/>
        <v>202635</v>
      </c>
      <c r="B770" s="53" t="str">
        <f t="shared" si="57"/>
        <v>202635</v>
      </c>
      <c r="C770" s="53" t="str">
        <f t="shared" si="58"/>
        <v>Ağustos20265</v>
      </c>
      <c r="D770" s="53" t="s">
        <v>447</v>
      </c>
      <c r="E770" s="53">
        <v>2026</v>
      </c>
      <c r="F770" s="53">
        <f>+COUNTIF($K$162:K770,K770)</f>
        <v>5</v>
      </c>
      <c r="G770" s="16">
        <v>35</v>
      </c>
      <c r="H770" s="17">
        <v>46262</v>
      </c>
      <c r="I770" s="17">
        <v>46268</v>
      </c>
      <c r="J770" s="18"/>
      <c r="K770" s="19">
        <v>46235</v>
      </c>
      <c r="L770" t="s">
        <v>447</v>
      </c>
    </row>
    <row r="771" spans="1:12" x14ac:dyDescent="0.25">
      <c r="A771" s="53" t="str">
        <f t="shared" si="56"/>
        <v>202636</v>
      </c>
      <c r="B771" s="53" t="str">
        <f t="shared" si="57"/>
        <v>202636</v>
      </c>
      <c r="C771" s="53" t="str">
        <f t="shared" si="58"/>
        <v>Eylül20261</v>
      </c>
      <c r="D771" s="53" t="s">
        <v>448</v>
      </c>
      <c r="E771" s="53">
        <v>2026</v>
      </c>
      <c r="F771" s="53">
        <f>+COUNTIF($K$162:K771,K771)</f>
        <v>1</v>
      </c>
      <c r="G771" s="12">
        <v>36</v>
      </c>
      <c r="H771" s="13">
        <v>46269</v>
      </c>
      <c r="I771" s="13">
        <v>46275</v>
      </c>
      <c r="J771" s="14"/>
      <c r="K771" s="15">
        <v>46266</v>
      </c>
      <c r="L771" t="s">
        <v>448</v>
      </c>
    </row>
    <row r="772" spans="1:12" x14ac:dyDescent="0.25">
      <c r="A772" s="53" t="str">
        <f t="shared" si="56"/>
        <v>202637</v>
      </c>
      <c r="B772" s="53" t="str">
        <f t="shared" si="57"/>
        <v>202637</v>
      </c>
      <c r="C772" s="53" t="str">
        <f t="shared" si="58"/>
        <v>Eylül20262</v>
      </c>
      <c r="D772" s="53" t="s">
        <v>448</v>
      </c>
      <c r="E772" s="53">
        <v>2026</v>
      </c>
      <c r="F772" s="53">
        <f>+COUNTIF($K$162:K772,K772)</f>
        <v>2</v>
      </c>
      <c r="G772" s="12">
        <v>37</v>
      </c>
      <c r="H772" s="13">
        <v>46276</v>
      </c>
      <c r="I772" s="13">
        <v>46282</v>
      </c>
      <c r="J772" s="14"/>
      <c r="K772" s="15">
        <v>46266</v>
      </c>
      <c r="L772" t="s">
        <v>448</v>
      </c>
    </row>
    <row r="773" spans="1:12" x14ac:dyDescent="0.25">
      <c r="A773" s="53" t="str">
        <f t="shared" si="56"/>
        <v>202638</v>
      </c>
      <c r="B773" s="53" t="str">
        <f t="shared" si="57"/>
        <v>202638</v>
      </c>
      <c r="C773" s="53" t="str">
        <f t="shared" si="58"/>
        <v>Eylül20263</v>
      </c>
      <c r="D773" s="53" t="s">
        <v>448</v>
      </c>
      <c r="E773" s="53">
        <v>2026</v>
      </c>
      <c r="F773" s="53">
        <f>+COUNTIF($K$162:K773,K773)</f>
        <v>3</v>
      </c>
      <c r="G773" s="12">
        <v>38</v>
      </c>
      <c r="H773" s="13">
        <v>46283</v>
      </c>
      <c r="I773" s="13">
        <v>46289</v>
      </c>
      <c r="J773" s="14"/>
      <c r="K773" s="15">
        <v>46266</v>
      </c>
      <c r="L773" t="s">
        <v>448</v>
      </c>
    </row>
    <row r="774" spans="1:12" x14ac:dyDescent="0.25">
      <c r="A774" s="53" t="str">
        <f t="shared" si="56"/>
        <v>202639</v>
      </c>
      <c r="B774" s="53" t="str">
        <f t="shared" si="57"/>
        <v>202639</v>
      </c>
      <c r="C774" s="53" t="str">
        <f t="shared" si="58"/>
        <v>Eylül20264</v>
      </c>
      <c r="D774" s="53" t="s">
        <v>448</v>
      </c>
      <c r="E774" s="53">
        <v>2026</v>
      </c>
      <c r="F774" s="53">
        <f>+COUNTIF($K$162:K774,K774)</f>
        <v>4</v>
      </c>
      <c r="G774" s="12">
        <v>39</v>
      </c>
      <c r="H774" s="13">
        <v>46290</v>
      </c>
      <c r="I774" s="13">
        <v>46296</v>
      </c>
      <c r="J774" s="14"/>
      <c r="K774" s="15">
        <v>46266</v>
      </c>
      <c r="L774" t="s">
        <v>448</v>
      </c>
    </row>
    <row r="775" spans="1:12" x14ac:dyDescent="0.25">
      <c r="A775" s="53" t="str">
        <f t="shared" si="56"/>
        <v>202640</v>
      </c>
      <c r="B775" s="53" t="str">
        <f t="shared" si="57"/>
        <v>202640</v>
      </c>
      <c r="C775" s="53" t="str">
        <f t="shared" si="58"/>
        <v>Ekim20261</v>
      </c>
      <c r="D775" s="53" t="s">
        <v>449</v>
      </c>
      <c r="E775" s="53">
        <v>2026</v>
      </c>
      <c r="F775" s="53">
        <f>+COUNTIF($K$162:K775,K775)</f>
        <v>1</v>
      </c>
      <c r="G775" s="16">
        <v>40</v>
      </c>
      <c r="H775" s="17">
        <v>46297</v>
      </c>
      <c r="I775" s="17">
        <v>46303</v>
      </c>
      <c r="J775" s="18"/>
      <c r="K775" s="19">
        <v>46296</v>
      </c>
      <c r="L775" t="s">
        <v>449</v>
      </c>
    </row>
    <row r="776" spans="1:12" x14ac:dyDescent="0.25">
      <c r="A776" s="53" t="str">
        <f t="shared" si="56"/>
        <v>202641</v>
      </c>
      <c r="B776" s="53" t="str">
        <f t="shared" si="57"/>
        <v>202641</v>
      </c>
      <c r="C776" s="53" t="str">
        <f t="shared" si="58"/>
        <v>Ekim20262</v>
      </c>
      <c r="D776" s="53" t="s">
        <v>449</v>
      </c>
      <c r="E776" s="53">
        <v>2026</v>
      </c>
      <c r="F776" s="53">
        <f>+COUNTIF($K$162:K776,K776)</f>
        <v>2</v>
      </c>
      <c r="G776" s="16">
        <v>41</v>
      </c>
      <c r="H776" s="17">
        <v>46304</v>
      </c>
      <c r="I776" s="17">
        <v>46310</v>
      </c>
      <c r="J776" s="18"/>
      <c r="K776" s="19">
        <v>46296</v>
      </c>
      <c r="L776" t="s">
        <v>449</v>
      </c>
    </row>
    <row r="777" spans="1:12" x14ac:dyDescent="0.25">
      <c r="A777" s="53" t="str">
        <f t="shared" si="56"/>
        <v>202642</v>
      </c>
      <c r="B777" s="53" t="str">
        <f t="shared" si="57"/>
        <v>202642</v>
      </c>
      <c r="C777" s="53" t="str">
        <f t="shared" si="58"/>
        <v>Ekim20263</v>
      </c>
      <c r="D777" s="53" t="s">
        <v>449</v>
      </c>
      <c r="E777" s="53">
        <v>2026</v>
      </c>
      <c r="F777" s="53">
        <f>+COUNTIF($K$162:K777,K777)</f>
        <v>3</v>
      </c>
      <c r="G777" s="16">
        <v>42</v>
      </c>
      <c r="H777" s="17">
        <v>46311</v>
      </c>
      <c r="I777" s="17">
        <v>46317</v>
      </c>
      <c r="J777" s="18"/>
      <c r="K777" s="19">
        <v>46296</v>
      </c>
      <c r="L777" t="s">
        <v>449</v>
      </c>
    </row>
    <row r="778" spans="1:12" x14ac:dyDescent="0.25">
      <c r="A778" s="53" t="str">
        <f t="shared" si="56"/>
        <v>202643</v>
      </c>
      <c r="B778" s="53" t="str">
        <f t="shared" si="57"/>
        <v>202643</v>
      </c>
      <c r="C778" s="53" t="str">
        <f t="shared" si="58"/>
        <v>Ekim20264</v>
      </c>
      <c r="D778" s="53" t="s">
        <v>449</v>
      </c>
      <c r="E778" s="53">
        <v>2026</v>
      </c>
      <c r="F778" s="53">
        <f>+COUNTIF($K$162:K778,K778)</f>
        <v>4</v>
      </c>
      <c r="G778" s="16">
        <v>43</v>
      </c>
      <c r="H778" s="17">
        <v>46318</v>
      </c>
      <c r="I778" s="17">
        <v>46324</v>
      </c>
      <c r="J778" s="18"/>
      <c r="K778" s="19">
        <v>46296</v>
      </c>
      <c r="L778" t="s">
        <v>449</v>
      </c>
    </row>
    <row r="779" spans="1:12" x14ac:dyDescent="0.25">
      <c r="A779" s="53" t="str">
        <f t="shared" si="56"/>
        <v>202644</v>
      </c>
      <c r="B779" s="53" t="str">
        <f t="shared" si="57"/>
        <v>202644</v>
      </c>
      <c r="C779" s="53" t="str">
        <f t="shared" si="58"/>
        <v>Kasım20261</v>
      </c>
      <c r="D779" s="53" t="s">
        <v>450</v>
      </c>
      <c r="E779" s="53">
        <v>2026</v>
      </c>
      <c r="F779" s="53">
        <f>+COUNTIF($K$162:K779,K779)</f>
        <v>1</v>
      </c>
      <c r="G779" s="12">
        <v>44</v>
      </c>
      <c r="H779" s="13">
        <v>46325</v>
      </c>
      <c r="I779" s="13">
        <v>46331</v>
      </c>
      <c r="J779" s="14"/>
      <c r="K779" s="15">
        <v>46327</v>
      </c>
      <c r="L779" t="s">
        <v>450</v>
      </c>
    </row>
    <row r="780" spans="1:12" x14ac:dyDescent="0.25">
      <c r="A780" s="53" t="str">
        <f t="shared" si="56"/>
        <v>202645</v>
      </c>
      <c r="B780" s="53" t="str">
        <f t="shared" si="57"/>
        <v>202645</v>
      </c>
      <c r="C780" s="53" t="str">
        <f t="shared" si="58"/>
        <v>Kasım20262</v>
      </c>
      <c r="D780" s="53" t="s">
        <v>450</v>
      </c>
      <c r="E780" s="53">
        <v>2026</v>
      </c>
      <c r="F780" s="53">
        <f>+COUNTIF($K$162:K780,K780)</f>
        <v>2</v>
      </c>
      <c r="G780" s="12">
        <v>45</v>
      </c>
      <c r="H780" s="13">
        <v>46332</v>
      </c>
      <c r="I780" s="13">
        <v>46338</v>
      </c>
      <c r="J780" s="14"/>
      <c r="K780" s="15">
        <v>46327</v>
      </c>
      <c r="L780" t="s">
        <v>450</v>
      </c>
    </row>
    <row r="781" spans="1:12" x14ac:dyDescent="0.25">
      <c r="A781" s="53" t="str">
        <f t="shared" si="56"/>
        <v>202646</v>
      </c>
      <c r="B781" s="53" t="str">
        <f t="shared" si="57"/>
        <v>202646</v>
      </c>
      <c r="C781" s="53" t="str">
        <f t="shared" si="58"/>
        <v>Kasım20263</v>
      </c>
      <c r="D781" s="53" t="s">
        <v>450</v>
      </c>
      <c r="E781" s="53">
        <v>2026</v>
      </c>
      <c r="F781" s="53">
        <f>+COUNTIF($K$162:K781,K781)</f>
        <v>3</v>
      </c>
      <c r="G781" s="12">
        <v>46</v>
      </c>
      <c r="H781" s="13">
        <v>46339</v>
      </c>
      <c r="I781" s="13">
        <v>46345</v>
      </c>
      <c r="J781" s="14"/>
      <c r="K781" s="15">
        <v>46327</v>
      </c>
      <c r="L781" t="s">
        <v>450</v>
      </c>
    </row>
    <row r="782" spans="1:12" x14ac:dyDescent="0.25">
      <c r="A782" s="53" t="str">
        <f t="shared" si="56"/>
        <v>202647</v>
      </c>
      <c r="B782" s="53" t="str">
        <f t="shared" si="57"/>
        <v>202647</v>
      </c>
      <c r="C782" s="53" t="str">
        <f t="shared" si="58"/>
        <v>Kasım20264</v>
      </c>
      <c r="D782" s="53" t="s">
        <v>450</v>
      </c>
      <c r="E782" s="53">
        <v>2026</v>
      </c>
      <c r="F782" s="53">
        <f>+COUNTIF($K$162:K782,K782)</f>
        <v>4</v>
      </c>
      <c r="G782" s="12">
        <v>47</v>
      </c>
      <c r="H782" s="13">
        <v>46346</v>
      </c>
      <c r="I782" s="13">
        <v>46352</v>
      </c>
      <c r="J782" s="14"/>
      <c r="K782" s="15">
        <v>46327</v>
      </c>
      <c r="L782" t="s">
        <v>450</v>
      </c>
    </row>
    <row r="783" spans="1:12" x14ac:dyDescent="0.25">
      <c r="A783" s="53" t="str">
        <f t="shared" si="56"/>
        <v>202648</v>
      </c>
      <c r="B783" s="53" t="str">
        <f t="shared" si="57"/>
        <v>202648</v>
      </c>
      <c r="C783" s="53" t="str">
        <f t="shared" si="58"/>
        <v>Kasım20265</v>
      </c>
      <c r="D783" s="53" t="s">
        <v>450</v>
      </c>
      <c r="E783" s="53">
        <v>2026</v>
      </c>
      <c r="F783" s="53">
        <f>+COUNTIF($K$162:K783,K783)</f>
        <v>5</v>
      </c>
      <c r="G783" s="12">
        <v>48</v>
      </c>
      <c r="H783" s="13">
        <v>46353</v>
      </c>
      <c r="I783" s="13">
        <v>46359</v>
      </c>
      <c r="J783" s="14"/>
      <c r="K783" s="15">
        <v>46327</v>
      </c>
      <c r="L783" t="s">
        <v>450</v>
      </c>
    </row>
    <row r="784" spans="1:12" x14ac:dyDescent="0.25">
      <c r="A784" s="53" t="str">
        <f t="shared" si="56"/>
        <v>202649</v>
      </c>
      <c r="B784" s="53" t="str">
        <f t="shared" si="57"/>
        <v>202649</v>
      </c>
      <c r="C784" s="53" t="str">
        <f t="shared" si="58"/>
        <v>Aralık20261</v>
      </c>
      <c r="D784" s="53" t="s">
        <v>451</v>
      </c>
      <c r="E784" s="53">
        <v>2026</v>
      </c>
      <c r="F784" s="53">
        <f>+COUNTIF($K$162:K784,K784)</f>
        <v>1</v>
      </c>
      <c r="G784" s="16">
        <v>49</v>
      </c>
      <c r="H784" s="17">
        <v>46360</v>
      </c>
      <c r="I784" s="17">
        <v>46366</v>
      </c>
      <c r="J784" s="18"/>
      <c r="K784" s="19">
        <v>46357</v>
      </c>
      <c r="L784" t="s">
        <v>451</v>
      </c>
    </row>
    <row r="785" spans="1:12" x14ac:dyDescent="0.25">
      <c r="A785" s="53" t="str">
        <f t="shared" si="56"/>
        <v>202650</v>
      </c>
      <c r="B785" s="53" t="str">
        <f t="shared" si="57"/>
        <v>202650</v>
      </c>
      <c r="C785" s="53" t="str">
        <f t="shared" si="58"/>
        <v>Aralık20262</v>
      </c>
      <c r="D785" s="53" t="s">
        <v>451</v>
      </c>
      <c r="E785" s="53">
        <v>2026</v>
      </c>
      <c r="F785" s="53">
        <f>+COUNTIF($K$162:K785,K785)</f>
        <v>2</v>
      </c>
      <c r="G785" s="16">
        <v>50</v>
      </c>
      <c r="H785" s="17">
        <v>46367</v>
      </c>
      <c r="I785" s="17">
        <v>46373</v>
      </c>
      <c r="J785" s="18"/>
      <c r="K785" s="19">
        <v>46357</v>
      </c>
      <c r="L785" t="s">
        <v>451</v>
      </c>
    </row>
    <row r="786" spans="1:12" x14ac:dyDescent="0.25">
      <c r="A786" s="53" t="str">
        <f t="shared" si="56"/>
        <v>202651</v>
      </c>
      <c r="B786" s="53" t="str">
        <f t="shared" si="57"/>
        <v>202651</v>
      </c>
      <c r="C786" s="53" t="str">
        <f t="shared" si="58"/>
        <v>Aralık20263</v>
      </c>
      <c r="D786" s="53" t="s">
        <v>451</v>
      </c>
      <c r="E786" s="53">
        <v>2026</v>
      </c>
      <c r="F786" s="53">
        <f>+COUNTIF($K$162:K786,K786)</f>
        <v>3</v>
      </c>
      <c r="G786" s="16">
        <v>51</v>
      </c>
      <c r="H786" s="17">
        <v>46374</v>
      </c>
      <c r="I786" s="17">
        <v>46380</v>
      </c>
      <c r="J786" s="18"/>
      <c r="K786" s="19">
        <v>46357</v>
      </c>
      <c r="L786" t="s">
        <v>451</v>
      </c>
    </row>
    <row r="787" spans="1:12" x14ac:dyDescent="0.25">
      <c r="A787" s="53" t="str">
        <f t="shared" si="56"/>
        <v>202652</v>
      </c>
      <c r="B787" s="53" t="str">
        <f t="shared" si="57"/>
        <v>202652</v>
      </c>
      <c r="C787" s="53" t="str">
        <f t="shared" si="58"/>
        <v>Aralık20264</v>
      </c>
      <c r="D787" s="53" t="s">
        <v>451</v>
      </c>
      <c r="E787" s="53">
        <v>2026</v>
      </c>
      <c r="F787" s="53">
        <f>+COUNTIF($K$162:K787,K787)</f>
        <v>4</v>
      </c>
      <c r="G787" s="16">
        <v>52</v>
      </c>
      <c r="H787" s="17">
        <v>46381</v>
      </c>
      <c r="I787" s="17">
        <v>46387</v>
      </c>
      <c r="J787" s="18"/>
      <c r="K787" s="19">
        <v>46357</v>
      </c>
      <c r="L787" t="s">
        <v>451</v>
      </c>
    </row>
  </sheetData>
  <customSheetViews>
    <customSheetView guid="{AF16ADA2-8E57-4CFA-AC49-FB68095D02C1}" state="hidden" topLeftCell="A493">
      <selection activeCell="N476" sqref="N476"/>
      <pageMargins left="0.7" right="0.7" top="0.75" bottom="0.75" header="0.3" footer="0.3"/>
    </customSheetView>
    <customSheetView guid="{33717819-CA90-423F-BB71-986FF25955DB}" state="hidden">
      <selection activeCell="H1" sqref="H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5" t="s">
        <v>579</v>
      </c>
      <c r="G18" s="124" t="s">
        <v>1</v>
      </c>
      <c r="H18" s="126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5"/>
      <c r="G19" s="124"/>
      <c r="H19" s="126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6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6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G24:G25"/>
    <mergeCell ref="H24:H25"/>
    <mergeCell ref="J24:J25"/>
    <mergeCell ref="K24:K25"/>
    <mergeCell ref="L24:L25"/>
    <mergeCell ref="L18:L19"/>
    <mergeCell ref="F18:F19"/>
    <mergeCell ref="G18:G19"/>
    <mergeCell ref="H18:H19"/>
    <mergeCell ref="J18:J19"/>
    <mergeCell ref="K18:K19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2026-07-07T04:46:42Z</dcterms:modified>
</cp:coreProperties>
</file>